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9200" windowHeight="6936" tabRatio="618" activeTab="0"/>
  </bookViews>
  <sheets>
    <sheet name="Tab_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[MacrosImport].qbop">[47]![Macros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'[50]DAILY from archive'!#REF!</definedName>
    <definedName name="__123Graph_AADVANCE" hidden="1">#REF!</definedName>
    <definedName name="__123Graph_ACPI/ER_LOG" hidden="1">'[1]ER'!#REF!</definedName>
    <definedName name="__123Graph_ACUMCHANGE" hidden="1">'[38]DAILY from archive'!#REF!</definedName>
    <definedName name="__123Graph_ADAILYEXR" hidden="1">'[38]DAILY from archive'!$J$177:$J$332</definedName>
    <definedName name="__123Graph_ADAILYRATE" hidden="1">'[38]DAILY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'[43]NFA'!$AX$73:$BZ$73</definedName>
    <definedName name="__123Graph_AWB_ADJ/PRJ" hidden="1">'[1]WB'!$Q$255:$AK$255</definedName>
    <definedName name="__123Graph_B" hidden="1">'[49]revagtrim'!#REF!</definedName>
    <definedName name="__123Graph_BCPI/ER_LOG" hidden="1">'[1]ER'!#REF!</definedName>
    <definedName name="__123Graph_BCUMCHANGE" hidden="1">'[38]DAILY from archive'!#REF!</definedName>
    <definedName name="__123Graph_BDAILYEXR" hidden="1">'[38]DAILY from archive'!#REF!</definedName>
    <definedName name="__123Graph_BDAILYRATE" hidden="1">'[38]DAILY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'[43]NFA'!$AX$74:$BZ$74</definedName>
    <definedName name="__123Graph_BWB_ADJ/PRJ" hidden="1">'[1]WB'!$Q$257:$AK$257</definedName>
    <definedName name="__123Graph_C" hidden="1">'[49]revagtrim'!#REF!</definedName>
    <definedName name="__123Graph_CDAILYEXR" hidden="1">'[38]DAILY from archive'!#REF!</definedName>
    <definedName name="__123Graph_CDAILYRATE" hidden="1">'[38]DAILY from archive'!#REF!</definedName>
    <definedName name="__123Graph_CREER" hidden="1">'[1]ER'!#REF!</definedName>
    <definedName name="__123Graph_D" hidden="1">'[5]SEI'!#REF!</definedName>
    <definedName name="__123Graph_DDAILYEXR" hidden="1">'[38]DAILY from archive'!#REF!</definedName>
    <definedName name="__123Graph_DDAILYRATE" hidden="1">'[38]DAILY from archive'!#REF!</definedName>
    <definedName name="__123Graph_E" hidden="1">'[5]SEI'!#REF!</definedName>
    <definedName name="__123Graph_EDAILYEXR" hidden="1">'[38]DAILY from archive'!#REF!</definedName>
    <definedName name="__123Graph_F" hidden="1">'[5]SEI'!#REF!</definedName>
    <definedName name="__123Graph_FDAILYEXR" hidden="1">'[38]DAILY from archive'!$AA$18:$AA$332</definedName>
    <definedName name="__123Graph_X" hidden="1">'[2]SUMMARY TABLE'!$C$5:$S$5</definedName>
    <definedName name="__123Graph_XCUMCHANGE" hidden="1">'[38]DAILY from archive'!#REF!</definedName>
    <definedName name="__123Graph_XDAILYEXR" hidden="1">'[38]DAILY from archive'!$D$177:$D$332</definedName>
    <definedName name="__123Graph_XDAILYRATE" hidden="1">'[38]DAILY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'[35]Debt'!$T$2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0" hidden="1">{"Main Economic Indicators",#N/A,FALSE,"C"}</definedName>
    <definedName name="ams" hidden="1">{"Main Economic Indicators",#N/A,FALSE,"C"}</definedName>
    <definedName name="amstwo" localSheetId="0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'[42]Bask_fd'!$BR$9:$CE$51</definedName>
    <definedName name="basktinf">'[42]Bask_fd'!#REF!</definedName>
    <definedName name="basktinf12\">'[42]Bask_fd'!#REF!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 localSheetId="0">#REF!</definedName>
    <definedName name="Copyfrom">#REF!</definedName>
    <definedName name="COUNTER">#REF!</definedName>
    <definedName name="CPF">'[1]CPFs'!$F$13:$AF$84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'[37]A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'[1]DSA'!$G$7:$AU$96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'[34]2003'!#REF!</definedName>
    <definedName name="Dhjetor_Ar_TOT_Valute">'[34]2003'!#REF!</definedName>
    <definedName name="Discount_NC">'[22]Triangle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'[1]DSA'!$G$666:$AJ$698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'[1]EBRD'!$D$14:$AM$120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'[1]End-94'!$D$102:$AS$189</definedName>
    <definedName name="ENDA">'[11]QQ'!$E$147:$AH$147</definedName>
    <definedName name="endrit" localSheetId="0" hidden="1">{"Main Economic Indicators",#N/A,FALSE,"C"}</definedName>
    <definedName name="endrit" hidden="1">{"Main Economic Indicators",#N/A,FALSE,"C"}</definedName>
    <definedName name="ergferger" localSheetId="0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'[1]BoP'!$G$365:$AK$434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'[22]Triangle private'!$C$14</definedName>
    <definedName name="Gross_reserves">#REF!</definedName>
    <definedName name="Gusht_Ar_TOT_Lek">'[34]2003'!#REF!</definedName>
    <definedName name="Gusht_Ar_TOT_Valute">'[34]2003'!#REF!</definedName>
    <definedName name="HERE">#REF!</definedName>
    <definedName name="IM">'[1]BoP'!$G$259:$AR$307</definedName>
    <definedName name="IMF">'[1]IMF'!$C$5:$AP$55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'[22]Triangle private'!$C$16</definedName>
    <definedName name="InterestRate">#REF!</definedName>
    <definedName name="ISD">#REF!</definedName>
    <definedName name="ITL">#REF!</definedName>
    <definedName name="Janar_Ar_TOT_Lek">'[34]2003'!#REF!</definedName>
    <definedName name="Janar_Ar_TOT_Valute">'[34]2003'!#REF!</definedName>
    <definedName name="JPY">#REF!</definedName>
    <definedName name="KA">#REF!</definedName>
    <definedName name="KEND">#REF!</definedName>
    <definedName name="KMENU">#REF!</definedName>
    <definedName name="Korrik_Ar_TOT_Lek">'[34]2003'!#REF!</definedName>
    <definedName name="Korrik_Ar_TOT_Valute">'[34]2003'!#REF!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'[31]C'!$O$1</definedName>
    <definedName name="MACRO">#REF!</definedName>
    <definedName name="MACROS">#REF!</definedName>
    <definedName name="Maj_Ar_TOT_Lek">'[34]2003'!#REF!</definedName>
    <definedName name="Maj_Ar_TOT_Valute">'[34]2003'!#REF!</definedName>
    <definedName name="Mars_Ar_TOT_Lek">#REF!</definedName>
    <definedName name="Mars_Ar_TOT_Valute">#REF!</definedName>
    <definedName name="Maturity_NC">'[22]Triangle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'[41]SA_HP'!#REF!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'[34]2003'!#REF!</definedName>
    <definedName name="Nentor_Ar_TOT_Valute">'[34]2003'!#REF!</definedName>
    <definedName name="newname" hidden="1">'[1]ER'!#REF!</definedName>
    <definedName name="newname2" localSheetId="0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0" hidden="1">{"WEO",#N/A,FALSE,"T"}</definedName>
    <definedName name="newname4" hidden="1">{"WEO",#N/A,FALSE,"T"}</definedName>
    <definedName name="newname5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'[33]labels'!#REF!</definedName>
    <definedName name="Paym_Cap">'[1]Debt'!$G$249:$AQ$309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'[1]PFP'!$C$5:$AG$59</definedName>
    <definedName name="PMENU">#REF!</definedName>
    <definedName name="PPPWGT">'[11]Main'!$E$65:$AH$65</definedName>
    <definedName name="Pr_tb_5">'[27]Prj_Food'!$A$10:$O$40</definedName>
    <definedName name="Pr_tb_6">'[27]Prj_Fuel'!$A$11:$P$38</definedName>
    <definedName name="Pr_tb_7">'[27]Pr_Electr'!$A$10:$I$34</definedName>
    <definedName name="Pr_tb_8">'[27]JunPrg_9899&amp;beyond'!$A$1332:$AE$1383</definedName>
    <definedName name="Pr_tb_9">'[27]JunPrg_9899&amp;beyond'!$A$1389:$AE$1457</definedName>
    <definedName name="Pr_tb_food0">'[27]JunPrg_9899&amp;beyond'!$A$883:$AE$900</definedName>
    <definedName name="Pr_tb_food1">'[27]JunPrg_9899&amp;beyond'!$A$912:$AE$944</definedName>
    <definedName name="Pr_tb_food2">'[27]JunPrg_9899&amp;beyond'!$A$946:$AE$984</definedName>
    <definedName name="Pr_tb_food3">'[27]JunPrg_9899&amp;beyond'!$A$985:$AE$1028</definedName>
    <definedName name="Pr_tb1">'[27]JunPrg_9899&amp;beyond'!$A$4:$AE$75</definedName>
    <definedName name="Pr_tb1b">'[27]JunPrg_9899&amp;beyond'!$A$1105:$AE$1176</definedName>
    <definedName name="Pr_tb2">'[27]JunPrg_9899&amp;beyond'!$A$150:$AE$190</definedName>
    <definedName name="Pr_tb2b">'[27]JunPrg_9899&amp;beyond'!$A$1206:$AE$1249</definedName>
    <definedName name="Pr_tb3">'[27]JunPrg_9899&amp;beyond'!$A$198:$AE$272</definedName>
    <definedName name="Pr_tb3b">'[27]JunPrg_9899&amp;beyond'!$A$1252:$AE$1327</definedName>
    <definedName name="Pr_tb4">'[27]JunPrg_9899&amp;beyond'!$A$1032:$AE$1089</definedName>
    <definedName name="Prill_Ar_TOT_Lek">'[34]2003'!#REF!</definedName>
    <definedName name="Prill_Ar_TOT_Valute">'[34]2003'!#REF!</definedName>
    <definedName name="print">#REF!</definedName>
    <definedName name="_xlnm.Print_Area" localSheetId="0">'Tab_4'!$A$1:$E$94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'[34]2003'!#REF!</definedName>
    <definedName name="Qershor_Ar_TOT_Valute">'[34]2003'!#REF!</definedName>
    <definedName name="REAL">#REF!</definedName>
    <definedName name="RED_BOP">'[1]RED'!$C$2:$AA$54</definedName>
    <definedName name="RED_D">'[1]RED'!$C$57:$AA$97</definedName>
    <definedName name="RED_DS">'[1]RED'!$AD$3:$AW$30</definedName>
    <definedName name="RED_TRD">'[1]RED'!$BC$3:$BF$45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'[32]C'!$747:$747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0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'[34]2003'!#REF!</definedName>
    <definedName name="Shkurt_Ar_TOT_Valute">'[34]2003'!#REF!</definedName>
    <definedName name="Shtator_Ar_TOT_Lek">'[34]2003'!#REF!</definedName>
    <definedName name="Shtator_Ar_TOT_Valute">'[34]2003'!#REF!</definedName>
    <definedName name="STOP">#REF!</definedName>
    <definedName name="sum">'[1]BoP'!$G$174:$AR$216</definedName>
    <definedName name="SUM2">'[1]BoP'!$G$174:$AR$216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'[25]Assumptions'!#REF!</definedName>
    <definedName name="Tabel" localSheetId="0">'[53]Tregues'!$A$1:$J$50</definedName>
    <definedName name="Tabel">'[53]Tregues'!$A$1:$J$50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avani_Vjetor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'[26]StRp_Tbl1'!$B$4:$AF$109</definedName>
    <definedName name="TB_SR_2">#REF!</definedName>
    <definedName name="TB_Sub">'[27]CGExp'!$B$135:$CL$192</definedName>
    <definedName name="TB_Subsd">#REF!</definedName>
    <definedName name="Tb_Tax_3year">'[27]TaxRev'!$A$2:$L$66</definedName>
    <definedName name="TB_Taxes">'[27]JunPrg_9899&amp;beyond'!$A$487:$AE$559</definedName>
    <definedName name="TB1">'[27]SummaryCG'!$A$4:$CL$77</definedName>
    <definedName name="TB1_x">#REF!</definedName>
    <definedName name="TB1_xx">#REF!</definedName>
    <definedName name="TB1b">'[27]SummaryCG'!$A$79:$CL$150</definedName>
    <definedName name="TB1b_x">#REF!</definedName>
    <definedName name="TB2">'[27]CGRev'!$A$4:$CL$43</definedName>
    <definedName name="TB2b">'[27]CGRev'!$A$57:$CL$99</definedName>
    <definedName name="TB3">'[27]CGExp'!$A$4:$CL$86</definedName>
    <definedName name="TB3b">'[27]CGExp'!$B$284:$CL$356</definedName>
    <definedName name="TB4">'[27]CGExternal'!$B$4:$CL$55</definedName>
    <definedName name="TB5">'[27]CGAuthMeth'!$B$4:$CL$55</definedName>
    <definedName name="TB5b">'[27]CGAuthMeth'!$B$174:$CL$223</definedName>
    <definedName name="TB6">'[27]CGAuthMeth'!$B$64:$CL$131</definedName>
    <definedName name="TB6b">'[27]CGAuthMeth'!$B$231:$CL$297</definedName>
    <definedName name="TB7">'[27]CGFin_Monthly'!$B$4:$AC$73</definedName>
    <definedName name="TB7b">'[27]CGFin_Monthly'!$B$92:$AC$142</definedName>
    <definedName name="TB8">'[27]CGFin_Monthly'!$B$174:$AC$234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'[34]2003'!#REF!</definedName>
    <definedName name="Tetor_Ar_TOT_Valute">'[34]2003'!#REF!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'[1]BoP'!$G$218:$AR$256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 localSheetId="0">'[52]kursi'!$A$27:$M$37</definedName>
    <definedName name="viti2006">'[52]kursi'!$A$27:$M$37</definedName>
    <definedName name="viti2007" localSheetId="0">'[52]kursi'!$A$41:$M$51</definedName>
    <definedName name="viti2007">'[52]kursi'!$A$41:$M$51</definedName>
    <definedName name="WB1">'[1]WB'!$D$13:$AF$264</definedName>
    <definedName name="WB2">'[1]WB'!$AG$13:$AQ$264</definedName>
    <definedName name="WEO">#REF!</definedName>
    <definedName name="WEODATES">#REF!</definedName>
    <definedName name="weonames">#REF!</definedName>
    <definedName name="what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formula." localSheetId="0" hidden="1">{#N/A,#N/A,FALSE,"MS"}</definedName>
    <definedName name="wrn.formula." hidden="1">{#N/A,#N/A,FALSE,"MS"}</definedName>
    <definedName name="wrn.IMF._.RR._.Office." localSheetId="0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0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0" hidden="1">{"WEO",#N/A,FALSE,"T"}</definedName>
    <definedName name="wrn.WEO." hidden="1">{"WEO",#N/A,FALSE,"T"}</definedName>
    <definedName name="wvu.Print." localSheetId="0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 localSheetId="0">#REF!</definedName>
    <definedName name="YEAR2009">#REF!</definedName>
    <definedName name="YEAR2013" localSheetId="0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<sst xmlns="http://schemas.openxmlformats.org/spreadsheetml/2006/main" count="185" uniqueCount="176">
  <si>
    <t>Sigurimi Shoqeror</t>
  </si>
  <si>
    <t>Nr.</t>
  </si>
  <si>
    <t>E  M  E  R  T  I  M  I</t>
  </si>
  <si>
    <t>I T E M S</t>
  </si>
  <si>
    <t>TOTALI TE ARDHURAVE</t>
  </si>
  <si>
    <t>TOTAL REVENUE</t>
  </si>
  <si>
    <t>I.</t>
  </si>
  <si>
    <t>Te ardhura nga ndihmat</t>
  </si>
  <si>
    <t>Grants</t>
  </si>
  <si>
    <t>II.</t>
  </si>
  <si>
    <t>Te ardhura tatimore</t>
  </si>
  <si>
    <t>Tax Revenue</t>
  </si>
  <si>
    <t>II.1</t>
  </si>
  <si>
    <t>Nga Tatimet dhe Doganat</t>
  </si>
  <si>
    <t>From tax offices and customs</t>
  </si>
  <si>
    <t>Tatimi mbi Vleren e Shtuar</t>
  </si>
  <si>
    <t>Tatimi mbi Fitimin</t>
  </si>
  <si>
    <t>Profit Tax</t>
  </si>
  <si>
    <t>Akcizat</t>
  </si>
  <si>
    <t>Excise Tax</t>
  </si>
  <si>
    <t>Tatimi mbi te Ardhurat Personale</t>
  </si>
  <si>
    <t>Personal Income Tax</t>
  </si>
  <si>
    <t>Taksa Nacionale dhe te tjera</t>
  </si>
  <si>
    <t>National Taxes and others</t>
  </si>
  <si>
    <t>Taksa Doganore</t>
  </si>
  <si>
    <t>Customs Duties</t>
  </si>
  <si>
    <t>II.2</t>
  </si>
  <si>
    <t>Te ardhura nga Pushteti Vendor</t>
  </si>
  <si>
    <t>Local Taxes</t>
  </si>
  <si>
    <t>Taksa Lokale</t>
  </si>
  <si>
    <t>Property Tax</t>
  </si>
  <si>
    <t>II.3</t>
  </si>
  <si>
    <t>Social Insurance</t>
  </si>
  <si>
    <t>Sigurimi Shendetesor</t>
  </si>
  <si>
    <t>Health insurance</t>
  </si>
  <si>
    <t>III.</t>
  </si>
  <si>
    <t>Te ardhura Jotatimore</t>
  </si>
  <si>
    <t>Nontax Revenue</t>
  </si>
  <si>
    <t>Tran.Fitimi nga Banka e Shqiperise</t>
  </si>
  <si>
    <t>Profit transfer from BOA</t>
  </si>
  <si>
    <t>Te ardhura nga Institucionet Buxhetore</t>
  </si>
  <si>
    <t>Income of budgetary institutions</t>
  </si>
  <si>
    <t>Dividenti</t>
  </si>
  <si>
    <t>Divident</t>
  </si>
  <si>
    <t>Te tjera</t>
  </si>
  <si>
    <t>TOTALI I SHPENZIMEVE</t>
  </si>
  <si>
    <t>TOTAL EXPENDITURE</t>
  </si>
  <si>
    <t>Shpenzime Korrente</t>
  </si>
  <si>
    <t>Current Expenditures</t>
  </si>
  <si>
    <t>Personeli</t>
  </si>
  <si>
    <t>Personnel expenditures</t>
  </si>
  <si>
    <t>Paga</t>
  </si>
  <si>
    <t>Wages</t>
  </si>
  <si>
    <t>Kontributi per Sigurime Shoqerore</t>
  </si>
  <si>
    <t>Social insurance contributions</t>
  </si>
  <si>
    <t>Interesat</t>
  </si>
  <si>
    <t>Interest</t>
  </si>
  <si>
    <t xml:space="preserve"> Te Brendshme</t>
  </si>
  <si>
    <t>Domestic</t>
  </si>
  <si>
    <t xml:space="preserve"> Te Huaja</t>
  </si>
  <si>
    <t>Foreign</t>
  </si>
  <si>
    <t>Subvencionet</t>
  </si>
  <si>
    <t>Subsidies</t>
  </si>
  <si>
    <t>Social insurance outlays</t>
  </si>
  <si>
    <t>Sigurime Shoqerore</t>
  </si>
  <si>
    <t>Social insurance</t>
  </si>
  <si>
    <t>Sigurime Shendetesore</t>
  </si>
  <si>
    <t>Local Budget expenditure</t>
  </si>
  <si>
    <t>Local Budget (Own revenues)</t>
  </si>
  <si>
    <t xml:space="preserve">Shpenzime te tjera </t>
  </si>
  <si>
    <t>Other expenditures</t>
  </si>
  <si>
    <t>Pagesa e Papunesise</t>
  </si>
  <si>
    <t>Unemployment insurance benefits</t>
  </si>
  <si>
    <t>Kompensim per ish te perndjekurit politike</t>
  </si>
  <si>
    <t>Compensation for ex political prisoners</t>
  </si>
  <si>
    <t>Reserve fund, Contingency</t>
  </si>
  <si>
    <t>Shpenzime Kapitale</t>
  </si>
  <si>
    <t>Capital expenditures</t>
  </si>
  <si>
    <t>Financimi Brendshem</t>
  </si>
  <si>
    <t>Domestic financing</t>
  </si>
  <si>
    <t>Foreign financing</t>
  </si>
  <si>
    <t xml:space="preserve"> DEFIÇITI</t>
  </si>
  <si>
    <t>FINANCIMI DEFIÇITIT</t>
  </si>
  <si>
    <t>Financing (Cash)</t>
  </si>
  <si>
    <t xml:space="preserve"> Brendshem</t>
  </si>
  <si>
    <t xml:space="preserve">   Te ardhura nga privatizimi</t>
  </si>
  <si>
    <t xml:space="preserve">  Privatization receipts</t>
  </si>
  <si>
    <t xml:space="preserve">   Hua-marrje e brendshme</t>
  </si>
  <si>
    <t xml:space="preserve">  Domestic borrowing</t>
  </si>
  <si>
    <t>I Huaj</t>
  </si>
  <si>
    <t xml:space="preserve">  Long-term Loan(Drawings)</t>
  </si>
  <si>
    <t xml:space="preserve">   Ripagesat</t>
  </si>
  <si>
    <t xml:space="preserve">  Repayments</t>
  </si>
  <si>
    <t xml:space="preserve">V.A.T </t>
  </si>
  <si>
    <t>Cash Balance</t>
  </si>
  <si>
    <t>Shpenzime per Buxhetin Vendor</t>
  </si>
  <si>
    <t>Tatimi mbi Pasurine (ndertesat)</t>
  </si>
  <si>
    <t>Tarifat e Sherbimeve</t>
  </si>
  <si>
    <t>Services Fees</t>
  </si>
  <si>
    <t>Others</t>
  </si>
  <si>
    <t>Te ardhurat per kompensimin ne vlere te pronareve</t>
  </si>
  <si>
    <t xml:space="preserve">Revenues for owners' in value-compensation </t>
  </si>
  <si>
    <t>Expenditure for owners' in value-compensation</t>
  </si>
  <si>
    <t>Contingency for deficit financing</t>
  </si>
  <si>
    <t>Te ardhurat nga Fondet Speciale</t>
  </si>
  <si>
    <t>Revenues from Special Funds</t>
  </si>
  <si>
    <t>Shpenzime per Fondet Speciale</t>
  </si>
  <si>
    <t>Shpenzime per Kompensimin ne Vlere te Pronareve</t>
  </si>
  <si>
    <t xml:space="preserve">Produkti i Brendshem Bruto (PBB) </t>
  </si>
  <si>
    <t>Financimi Huaj</t>
  </si>
  <si>
    <t>Unconditional Fund</t>
  </si>
  <si>
    <t>Fondi i vecante i pagave</t>
  </si>
  <si>
    <t xml:space="preserve">Bonus fund </t>
  </si>
  <si>
    <t xml:space="preserve">                      from Exceptional Revenues</t>
  </si>
  <si>
    <t xml:space="preserve">Local Budget (from shared taxes revenues) </t>
  </si>
  <si>
    <t xml:space="preserve">Local Budget (from non-tax revenues) </t>
  </si>
  <si>
    <t>From Higher Education System's own revenues</t>
  </si>
  <si>
    <t>Shpenzime Operative Mirembajtje nga te cilat:</t>
  </si>
  <si>
    <t>Te qeverisjes qendrore</t>
  </si>
  <si>
    <t>Te tjera jashte limitit</t>
  </si>
  <si>
    <t>Ndihma Ekonomike dhe Paaftesia</t>
  </si>
  <si>
    <t>Budget support</t>
  </si>
  <si>
    <t xml:space="preserve">   Mbeshtetje buxhetore</t>
  </si>
  <si>
    <t>Social assistance and disability</t>
  </si>
  <si>
    <t>Operational &amp; Maintenance of which:</t>
  </si>
  <si>
    <t xml:space="preserve">                    from revenues of Higher Education System</t>
  </si>
  <si>
    <t xml:space="preserve">                 Central government</t>
  </si>
  <si>
    <t>Fondi Rezerve</t>
  </si>
  <si>
    <t xml:space="preserve"> Reserve Fund</t>
  </si>
  <si>
    <t>ne milion leke (in million lek)</t>
  </si>
  <si>
    <t>Politika te reja pensionesh</t>
  </si>
  <si>
    <t xml:space="preserve">   Ndryshimi i gjendjes se arkes</t>
  </si>
  <si>
    <t xml:space="preserve">Politika te reja pagash </t>
  </si>
  <si>
    <t>from which: Budget Support</t>
  </si>
  <si>
    <t>Specific Grant</t>
  </si>
  <si>
    <t>Contingency for debt related risks</t>
  </si>
  <si>
    <t>Investime nga te ardhurat e Arsimit te Larte</t>
  </si>
  <si>
    <t>Contingency for new wage policies</t>
  </si>
  <si>
    <t>Contingency for new pension policies</t>
  </si>
  <si>
    <t>Central Government Grant for Local Government</t>
  </si>
  <si>
    <t xml:space="preserve"> Kontingjencë për risqet e borxhit</t>
  </si>
  <si>
    <t>Arsimi i Larte nga te ardhurat e veta</t>
  </si>
  <si>
    <t>nga të cilat: Energjia</t>
  </si>
  <si>
    <t>Higher Education from its own revenues</t>
  </si>
  <si>
    <t>from which: Energy</t>
  </si>
  <si>
    <t xml:space="preserve">   Hua afatgjate (e marre) </t>
  </si>
  <si>
    <t>Gross Domestic Product (GDP)</t>
  </si>
  <si>
    <t>Transfertat nga Buxheti i Shtetit per pushtetin vendor</t>
  </si>
  <si>
    <t>Transfertë e pakushtëzuar e përgjithshme</t>
  </si>
  <si>
    <t>Transfertë e pakushtëzuar sektoriale (Grant Specifik)</t>
  </si>
  <si>
    <t>Buxheti vendor (të ardhurat e veta tatimore)</t>
  </si>
  <si>
    <t>Taksa të ndara</t>
  </si>
  <si>
    <t>Buxheti vendor (të ardhurat e veta jo-tatimore)</t>
  </si>
  <si>
    <t>Bonusi i lindjeve</t>
  </si>
  <si>
    <t>Birth Bonus</t>
  </si>
  <si>
    <t xml:space="preserve">Chang. of stat. Account </t>
  </si>
  <si>
    <t>Other</t>
  </si>
  <si>
    <t xml:space="preserve">     Nga te cilat: mbeshtetje buxhetore</t>
  </si>
  <si>
    <t>Pensioners' Bonus</t>
  </si>
  <si>
    <t>Ne % te PBB</t>
  </si>
  <si>
    <t>Financimi i huaj vendor</t>
  </si>
  <si>
    <t>Local foreign financing</t>
  </si>
  <si>
    <t xml:space="preserve">     Nga te cilat: projekte te destinuara per investime</t>
  </si>
  <si>
    <t>Rezerve per zgjedhjet</t>
  </si>
  <si>
    <t>Fondi i Rindertimit</t>
  </si>
  <si>
    <t>TREGUESIT FISKALE TE BUXHETIT TE KONSOLIDUAR 2021</t>
  </si>
  <si>
    <t>Fiscal indicators regarding consolidated budget of 2021</t>
  </si>
  <si>
    <t xml:space="preserve">   Te tjera, nga te cilat:</t>
  </si>
  <si>
    <t>Ndryshimi i gjendjes së likuiditetit në TSA</t>
  </si>
  <si>
    <t>Ndryshimi i gjendjes se depozites sig. Shoq&amp;Shend</t>
  </si>
  <si>
    <t>nga te cilat: Eurobond</t>
  </si>
  <si>
    <t>AN 
Dhjetor 2021</t>
  </si>
  <si>
    <t>nga te cilat: Bonusi i Pensionisteve</t>
  </si>
  <si>
    <t>nga te cilat: Pagesa e vendimeve gjyqesore te PAK</t>
  </si>
  <si>
    <t xml:space="preserve">nga te cilat:Projekte zhvillimore AIC </t>
  </si>
  <si>
    <t>Transferte per emergjencat civile, mbetjet dhe shlyerje detyrimesh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</si>
</sst>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0_);\(0\)"/>
    <numFmt numFmtId="177" formatCode="0.0"/>
    <numFmt numFmtId="178" formatCode="00000"/>
    <numFmt numFmtId="179" formatCode="000"/>
    <numFmt numFmtId="180" formatCode="00"/>
    <numFmt numFmtId="181" formatCode="#,##0.000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_([$€]* #,##0.00_);_([$€]* \(#,##0.00\);_([$€]* &quot;-&quot;??_);_(@_)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General\ \ \ \ \ \ "/>
    <numFmt numFmtId="193" formatCode="0.0\ \ \ \ \ \ \ \ "/>
    <numFmt numFmtId="194" formatCode="mmmm\ yyyy"/>
    <numFmt numFmtId="195" formatCode="#,##0\ &quot;Kč&quot;;\-#,##0\ &quot;Kč&quot;"/>
    <numFmt numFmtId="196" formatCode="#,##0.0____"/>
    <numFmt numFmtId="197" formatCode="\$#,##0.00\ ;\(\$#,##0.00\)"/>
    <numFmt numFmtId="198" formatCode="_-&quot;¢&quot;* #,##0_-;\-&quot;¢&quot;* #,##0_-;_-&quot;¢&quot;* &quot;-&quot;_-;_-@_-"/>
    <numFmt numFmtId="199" formatCode="_-&quot;¢&quot;* #,##0.00_-;\-&quot;¢&quot;* #,##0.00_-;_-&quot;¢&quot;* &quot;-&quot;??_-;_-@_-"/>
    <numFmt numFmtId="200" formatCode="mmmm\ d\,\ yyyy"/>
    <numFmt numFmtId="201" formatCode="#,##0.0000"/>
    <numFmt numFmtId="202" formatCode="#,##0.00000"/>
    <numFmt numFmtId="203" formatCode="#,##0.000000"/>
    <numFmt numFmtId="204" formatCode="0.000"/>
    <numFmt numFmtId="205" formatCode="0.0000"/>
    <numFmt numFmtId="206" formatCode="0.00000"/>
    <numFmt numFmtId="207" formatCode="_(* #,##0.0_);_(* \(#,##0.0\);_(* &quot;-&quot;??_);_(@_)"/>
    <numFmt numFmtId="208" formatCode="_(* #,##0_);_(* \(#,##0\);_(* &quot;-&quot;??_);_(@_)"/>
    <numFmt numFmtId="209" formatCode="0.0_);\(0.0\)"/>
    <numFmt numFmtId="210" formatCode="_(* #,##0.00_);_(* \(#,##0.00\);_(* \-??_);_(@_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Engravers MT"/>
      <family val="1"/>
    </font>
    <font>
      <sz val="11"/>
      <name val="Bookman Old Style"/>
      <family val="1"/>
    </font>
    <font>
      <sz val="6"/>
      <name val="Bookman Old Style"/>
      <family val="1"/>
    </font>
    <font>
      <sz val="10"/>
      <name val="Bookman Old Style"/>
      <family val="1"/>
    </font>
    <font>
      <i/>
      <sz val="8"/>
      <name val="Bookman Old Style"/>
      <family val="1"/>
    </font>
    <font>
      <b/>
      <sz val="8"/>
      <name val="Bookman Old Style"/>
      <family val="1"/>
    </font>
    <font>
      <b/>
      <sz val="7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b/>
      <sz val="9"/>
      <name val="Bookman Old Style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i/>
      <sz val="10"/>
      <name val="Arial"/>
      <family val="2"/>
    </font>
    <font>
      <i/>
      <sz val="7"/>
      <name val="Bookman Old Style"/>
      <family val="1"/>
    </font>
    <font>
      <b/>
      <i/>
      <sz val="8"/>
      <name val="Bookman Old Style"/>
      <family val="1"/>
    </font>
    <font>
      <b/>
      <i/>
      <sz val="9"/>
      <name val="Bookman Old Style"/>
      <family val="1"/>
    </font>
    <font>
      <b/>
      <sz val="10"/>
      <name val="Arial"/>
      <family val="2"/>
    </font>
    <font>
      <sz val="8"/>
      <color indexed="10"/>
      <name val="Bookman Old Style"/>
      <family val="1"/>
    </font>
    <font>
      <i/>
      <sz val="8"/>
      <color indexed="10"/>
      <name val="Bookman Old Style"/>
      <family val="1"/>
    </font>
    <font>
      <sz val="8"/>
      <color rgb="FFFF0000"/>
      <name val="Bookman Old Style"/>
      <family val="1"/>
    </font>
    <font>
      <i/>
      <sz val="8"/>
      <color rgb="FFFF0000"/>
      <name val="Bookman Old Style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ck"/>
      <right style="double"/>
      <top style="thick"/>
      <bottom style="thick"/>
    </border>
    <border>
      <left style="double"/>
      <right>
        <color indexed="63"/>
      </right>
      <top style="thick"/>
      <bottom style="thick"/>
    </border>
    <border>
      <left style="double"/>
      <right style="thin"/>
      <top style="thick"/>
      <bottom style="thick"/>
    </border>
    <border>
      <left style="thin"/>
      <right style="double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/>
      <protection/>
    </xf>
    <xf numFmtId="0" fontId="15" fillId="0" borderId="0">
      <alignment vertical="top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186" fontId="17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3" fontId="0" fillId="8" borderId="1" applyNumberFormat="0">
      <alignment/>
      <protection/>
    </xf>
    <xf numFmtId="0" fontId="21" fillId="20" borderId="2" applyNumberFormat="0" applyAlignment="0" applyProtection="0"/>
    <xf numFmtId="0" fontId="22" fillId="0" borderId="3" applyNumberFormat="0" applyFont="0" applyFill="0" applyAlignment="0" applyProtection="0"/>
    <xf numFmtId="0" fontId="23" fillId="21" borderId="4" applyNumberFormat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41" fontId="0" fillId="0" borderId="0" applyFont="0" applyFill="0" applyBorder="0" applyAlignment="0" applyProtection="0"/>
    <xf numFmtId="175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5" fillId="0" borderId="0">
      <alignment horizontal="right" vertical="top"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ill="0" applyBorder="0" applyAlignment="0" applyProtection="0"/>
    <xf numFmtId="200" fontId="0" fillId="0" borderId="0" applyFill="0" applyBorder="0" applyAlignment="0" applyProtection="0"/>
    <xf numFmtId="0" fontId="22" fillId="0" borderId="0" applyFont="0" applyFill="0" applyBorder="0" applyAlignment="0" applyProtection="0"/>
    <xf numFmtId="0" fontId="0" fillId="20" borderId="0" applyNumberFormat="0" applyBorder="0" applyProtection="0">
      <alignment/>
    </xf>
    <xf numFmtId="187" fontId="0" fillId="0" borderId="0" applyFont="0" applyFill="0" applyBorder="0" applyAlignment="0" applyProtection="0"/>
    <xf numFmtId="174" fontId="0" fillId="5" borderId="5" applyNumberFormat="0" applyFont="0" applyBorder="0" applyAlignment="0" applyProtection="0"/>
    <xf numFmtId="0" fontId="26" fillId="0" borderId="0" applyNumberForma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2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7" fillId="4" borderId="0" applyNumberFormat="0" applyBorder="0" applyAlignment="0" applyProtection="0"/>
    <xf numFmtId="38" fontId="3" fillId="20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5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31" fillId="7" borderId="2" applyNumberFormat="0" applyAlignment="0" applyProtection="0"/>
    <xf numFmtId="10" fontId="3" fillId="22" borderId="9" applyNumberFormat="0" applyBorder="0" applyAlignment="0" applyProtection="0"/>
    <xf numFmtId="3" fontId="0" fillId="7" borderId="0" applyNumberFormat="0" applyBorder="0">
      <alignment/>
      <protection/>
    </xf>
    <xf numFmtId="175" fontId="32" fillId="0" borderId="0">
      <alignment/>
      <protection/>
    </xf>
    <xf numFmtId="0" fontId="33" fillId="0" borderId="10" applyNumberFormat="0" applyFill="0" applyAlignment="0" applyProtection="0"/>
    <xf numFmtId="195" fontId="22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5" fontId="22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8" fontId="34" fillId="0" borderId="0" applyFont="0" applyFill="0" applyBorder="0" applyAlignment="0" applyProtection="0"/>
    <xf numFmtId="199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88" fontId="3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1" applyNumberFormat="0" applyFont="0" applyAlignment="0" applyProtection="0"/>
    <xf numFmtId="0" fontId="38" fillId="20" borderId="11" applyNumberFormat="0" applyAlignment="0" applyProtection="0"/>
    <xf numFmtId="40" fontId="15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2" fontId="22" fillId="0" borderId="0" applyFont="0" applyFill="0" applyBorder="0" applyAlignment="0" applyProtection="0"/>
    <xf numFmtId="196" fontId="34" fillId="0" borderId="0" applyFill="0" applyBorder="0" applyAlignment="0">
      <protection/>
    </xf>
    <xf numFmtId="3" fontId="0" fillId="25" borderId="1" applyNumberFormat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15" fillId="0" borderId="0">
      <alignment vertical="top"/>
      <protection/>
    </xf>
    <xf numFmtId="0" fontId="0" fillId="0" borderId="0" applyNumberFormat="0">
      <alignment/>
      <protection/>
    </xf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43" fillId="0" borderId="0" applyNumberFormat="0" applyFont="0" applyFill="0" applyBorder="0" applyAlignment="0" applyProtection="0"/>
    <xf numFmtId="0" fontId="34" fillId="0" borderId="0">
      <alignment/>
      <protection/>
    </xf>
    <xf numFmtId="0" fontId="45" fillId="0" borderId="0">
      <alignment horizontal="left" wrapText="1"/>
      <protection/>
    </xf>
    <xf numFmtId="0" fontId="46" fillId="0" borderId="13" applyNumberFormat="0" applyFont="0" applyFill="0" applyBorder="0" applyAlignment="0" applyProtection="0"/>
    <xf numFmtId="192" fontId="17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193" fontId="46" fillId="0" borderId="0" applyNumberFormat="0" applyFont="0" applyFill="0" applyBorder="0" applyAlignment="0" applyProtection="0"/>
    <xf numFmtId="0" fontId="34" fillId="0" borderId="13" applyNumberFormat="0" applyFont="0" applyFill="0" applyAlignment="0" applyProtection="0"/>
    <xf numFmtId="0" fontId="34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34" fillId="0" borderId="0" applyNumberFormat="0" applyFont="0" applyFill="0" applyBorder="0" applyAlignment="0" applyProtection="0"/>
    <xf numFmtId="194" fontId="34" fillId="0" borderId="0">
      <alignment horizontal="right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7" fontId="16" fillId="0" borderId="0">
      <alignment horizontal="right"/>
      <protection/>
    </xf>
    <xf numFmtId="0" fontId="49" fillId="0" borderId="0" applyProtection="0">
      <alignment/>
    </xf>
    <xf numFmtId="197" fontId="49" fillId="0" borderId="0" applyProtection="0">
      <alignment/>
    </xf>
    <xf numFmtId="0" fontId="50" fillId="0" borderId="0" applyProtection="0">
      <alignment/>
    </xf>
    <xf numFmtId="0" fontId="51" fillId="0" borderId="0" applyProtection="0">
      <alignment/>
    </xf>
    <xf numFmtId="0" fontId="49" fillId="0" borderId="14" applyProtection="0">
      <alignment/>
    </xf>
    <xf numFmtId="0" fontId="49" fillId="0" borderId="0">
      <alignment/>
      <protection/>
    </xf>
    <xf numFmtId="10" fontId="49" fillId="0" borderId="0" applyProtection="0">
      <alignment/>
    </xf>
    <xf numFmtId="0" fontId="49" fillId="0" borderId="0">
      <alignment/>
      <protection/>
    </xf>
    <xf numFmtId="2" fontId="49" fillId="0" borderId="0" applyProtection="0">
      <alignment/>
    </xf>
    <xf numFmtId="4" fontId="49" fillId="0" borderId="0" applyProtection="0">
      <alignment/>
    </xf>
  </cellStyleXfs>
  <cellXfs count="80">
    <xf numFmtId="0" fontId="0" fillId="0" borderId="0" xfId="0" applyAlignment="1">
      <alignment/>
    </xf>
    <xf numFmtId="176" fontId="12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right"/>
    </xf>
    <xf numFmtId="176" fontId="12" fillId="0" borderId="16" xfId="0" applyNumberFormat="1" applyFont="1" applyFill="1" applyBorder="1" applyAlignment="1">
      <alignment/>
    </xf>
    <xf numFmtId="176" fontId="12" fillId="0" borderId="17" xfId="0" applyNumberFormat="1" applyFont="1" applyFill="1" applyBorder="1" applyAlignment="1">
      <alignment/>
    </xf>
    <xf numFmtId="176" fontId="9" fillId="0" borderId="16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6" fontId="10" fillId="0" borderId="16" xfId="0" applyNumberFormat="1" applyFont="1" applyFill="1" applyBorder="1" applyAlignment="1">
      <alignment/>
    </xf>
    <xf numFmtId="176" fontId="11" fillId="0" borderId="17" xfId="0" applyNumberFormat="1" applyFont="1" applyFill="1" applyBorder="1" applyAlignment="1">
      <alignment horizontal="left"/>
    </xf>
    <xf numFmtId="176" fontId="11" fillId="0" borderId="15" xfId="0" applyNumberFormat="1" applyFont="1" applyFill="1" applyBorder="1" applyAlignment="1">
      <alignment horizontal="right"/>
    </xf>
    <xf numFmtId="176" fontId="9" fillId="0" borderId="17" xfId="0" applyNumberFormat="1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176" fontId="10" fillId="0" borderId="18" xfId="0" applyNumberFormat="1" applyFont="1" applyFill="1" applyBorder="1" applyAlignment="1">
      <alignment/>
    </xf>
    <xf numFmtId="176" fontId="10" fillId="0" borderId="19" xfId="0" applyNumberFormat="1" applyFont="1" applyFill="1" applyBorder="1" applyAlignment="1">
      <alignment/>
    </xf>
    <xf numFmtId="176" fontId="10" fillId="0" borderId="20" xfId="0" applyNumberFormat="1" applyFont="1" applyFill="1" applyBorder="1" applyAlignment="1">
      <alignment horizontal="right"/>
    </xf>
    <xf numFmtId="176" fontId="11" fillId="0" borderId="17" xfId="0" applyNumberFormat="1" applyFont="1" applyFill="1" applyBorder="1" applyAlignment="1">
      <alignment/>
    </xf>
    <xf numFmtId="176" fontId="9" fillId="0" borderId="17" xfId="0" applyNumberFormat="1" applyFont="1" applyFill="1" applyBorder="1" applyAlignment="1">
      <alignment wrapText="1"/>
    </xf>
    <xf numFmtId="176" fontId="12" fillId="0" borderId="15" xfId="0" applyNumberFormat="1" applyFont="1" applyFill="1" applyBorder="1" applyAlignment="1">
      <alignment horizontal="right"/>
    </xf>
    <xf numFmtId="176" fontId="12" fillId="0" borderId="17" xfId="0" applyNumberFormat="1" applyFont="1" applyFill="1" applyBorder="1" applyAlignment="1">
      <alignment/>
    </xf>
    <xf numFmtId="0" fontId="12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176" fontId="13" fillId="0" borderId="16" xfId="0" applyNumberFormat="1" applyFont="1" applyFill="1" applyBorder="1" applyAlignment="1">
      <alignment/>
    </xf>
    <xf numFmtId="1" fontId="12" fillId="0" borderId="15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6" fontId="9" fillId="0" borderId="17" xfId="0" applyNumberFormat="1" applyFont="1" applyFill="1" applyBorder="1" applyAlignment="1">
      <alignment/>
    </xf>
    <xf numFmtId="176" fontId="12" fillId="0" borderId="17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right"/>
    </xf>
    <xf numFmtId="176" fontId="8" fillId="26" borderId="0" xfId="0" applyNumberFormat="1" applyFont="1" applyFill="1" applyBorder="1" applyAlignment="1">
      <alignment horizontal="left"/>
    </xf>
    <xf numFmtId="3" fontId="9" fillId="27" borderId="21" xfId="0" applyNumberFormat="1" applyFont="1" applyFill="1" applyBorder="1" applyAlignment="1">
      <alignment/>
    </xf>
    <xf numFmtId="174" fontId="9" fillId="27" borderId="22" xfId="0" applyNumberFormat="1" applyFont="1" applyFill="1" applyBorder="1" applyAlignment="1">
      <alignment/>
    </xf>
    <xf numFmtId="3" fontId="8" fillId="27" borderId="21" xfId="0" applyNumberFormat="1" applyFont="1" applyFill="1" applyBorder="1" applyAlignment="1">
      <alignment/>
    </xf>
    <xf numFmtId="174" fontId="8" fillId="27" borderId="22" xfId="0" applyNumberFormat="1" applyFont="1" applyFill="1" applyBorder="1" applyAlignment="1">
      <alignment/>
    </xf>
    <xf numFmtId="3" fontId="12" fillId="27" borderId="21" xfId="0" applyNumberFormat="1" applyFont="1" applyFill="1" applyBorder="1" applyAlignment="1">
      <alignment/>
    </xf>
    <xf numFmtId="174" fontId="12" fillId="27" borderId="22" xfId="0" applyNumberFormat="1" applyFont="1" applyFill="1" applyBorder="1" applyAlignment="1">
      <alignment/>
    </xf>
    <xf numFmtId="3" fontId="9" fillId="27" borderId="23" xfId="0" applyNumberFormat="1" applyFont="1" applyFill="1" applyBorder="1" applyAlignment="1">
      <alignment/>
    </xf>
    <xf numFmtId="174" fontId="9" fillId="27" borderId="24" xfId="0" applyNumberFormat="1" applyFont="1" applyFill="1" applyBorder="1" applyAlignment="1">
      <alignment/>
    </xf>
    <xf numFmtId="3" fontId="8" fillId="27" borderId="21" xfId="0" applyNumberFormat="1" applyFont="1" applyFill="1" applyBorder="1" applyAlignment="1">
      <alignment/>
    </xf>
    <xf numFmtId="174" fontId="8" fillId="27" borderId="22" xfId="0" applyNumberFormat="1" applyFont="1" applyFill="1" applyBorder="1" applyAlignment="1">
      <alignment/>
    </xf>
    <xf numFmtId="3" fontId="12" fillId="27" borderId="21" xfId="0" applyNumberFormat="1" applyFont="1" applyFill="1" applyBorder="1" applyAlignment="1">
      <alignment/>
    </xf>
    <xf numFmtId="174" fontId="12" fillId="27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9" fillId="27" borderId="21" xfId="0" applyNumberFormat="1" applyFont="1" applyFill="1" applyBorder="1" applyAlignment="1">
      <alignment/>
    </xf>
    <xf numFmtId="174" fontId="9" fillId="27" borderId="22" xfId="0" applyNumberFormat="1" applyFont="1" applyFill="1" applyBorder="1" applyAlignment="1">
      <alignment/>
    </xf>
    <xf numFmtId="3" fontId="12" fillId="27" borderId="21" xfId="127" applyNumberFormat="1" applyFont="1" applyFill="1" applyBorder="1">
      <alignment/>
      <protection/>
    </xf>
    <xf numFmtId="174" fontId="12" fillId="27" borderId="22" xfId="127" applyNumberFormat="1" applyFont="1" applyFill="1" applyBorder="1">
      <alignment/>
      <protection/>
    </xf>
    <xf numFmtId="176" fontId="12" fillId="0" borderId="17" xfId="0" applyNumberFormat="1" applyFont="1" applyFill="1" applyBorder="1" applyAlignment="1">
      <alignment horizontal="left"/>
    </xf>
    <xf numFmtId="176" fontId="8" fillId="0" borderId="17" xfId="0" applyNumberFormat="1" applyFont="1" applyFill="1" applyBorder="1" applyAlignment="1">
      <alignment horizontal="left" indent="2"/>
    </xf>
    <xf numFmtId="176" fontId="9" fillId="0" borderId="25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27" borderId="27" xfId="0" applyNumberFormat="1" applyFont="1" applyFill="1" applyBorder="1" applyAlignment="1">
      <alignment horizontal="center" vertical="center" wrapText="1"/>
    </xf>
    <xf numFmtId="176" fontId="9" fillId="27" borderId="28" xfId="0" applyNumberFormat="1" applyFont="1" applyFill="1" applyBorder="1" applyAlignment="1">
      <alignment horizontal="center" vertical="center" wrapText="1"/>
    </xf>
    <xf numFmtId="176" fontId="9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76" fontId="53" fillId="28" borderId="25" xfId="0" applyNumberFormat="1" applyFont="1" applyFill="1" applyBorder="1" applyAlignment="1">
      <alignment horizontal="center"/>
    </xf>
    <xf numFmtId="176" fontId="54" fillId="28" borderId="26" xfId="0" applyNumberFormat="1" applyFont="1" applyFill="1" applyBorder="1" applyAlignment="1">
      <alignment horizontal="center"/>
    </xf>
    <xf numFmtId="3" fontId="55" fillId="28" borderId="27" xfId="0" applyNumberFormat="1" applyFont="1" applyFill="1" applyBorder="1" applyAlignment="1">
      <alignment horizontal="right"/>
    </xf>
    <xf numFmtId="174" fontId="55" fillId="28" borderId="28" xfId="0" applyNumberFormat="1" applyFont="1" applyFill="1" applyBorder="1" applyAlignment="1">
      <alignment horizontal="right"/>
    </xf>
    <xf numFmtId="0" fontId="54" fillId="28" borderId="29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175" fontId="0" fillId="0" borderId="0" xfId="0" applyNumberFormat="1" applyFont="1" applyFill="1" applyAlignment="1">
      <alignment/>
    </xf>
    <xf numFmtId="4" fontId="56" fillId="0" borderId="0" xfId="0" applyNumberFormat="1" applyFont="1" applyFill="1" applyAlignment="1">
      <alignment/>
    </xf>
    <xf numFmtId="3" fontId="59" fillId="27" borderId="21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3" fontId="8" fillId="27" borderId="21" xfId="0" applyNumberFormat="1" applyFont="1" applyFill="1" applyBorder="1" applyAlignment="1">
      <alignment horizontal="right"/>
    </xf>
    <xf numFmtId="174" fontId="8" fillId="27" borderId="22" xfId="0" applyNumberFormat="1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3" fontId="59" fillId="27" borderId="21" xfId="0" applyNumberFormat="1" applyFont="1" applyFill="1" applyBorder="1" applyAlignment="1">
      <alignment/>
    </xf>
    <xf numFmtId="3" fontId="60" fillId="27" borderId="21" xfId="0" applyNumberFormat="1" applyFont="1" applyFill="1" applyBorder="1" applyAlignment="1">
      <alignment/>
    </xf>
  </cellXfs>
  <cellStyles count="165">
    <cellStyle name="Normal" xfId="0"/>
    <cellStyle name="_ALB content sheet" xfId="15"/>
    <cellStyle name="_ALB content sheet_Projekt_Buxhet_2012" xfId="16"/>
    <cellStyle name="_ALB_StructPC tables" xfId="17"/>
    <cellStyle name="_Output to team May 12 2008 10pm" xfId="18"/>
    <cellStyle name="_PC Table Summary fror Gramoz May 13 2008" xfId="19"/>
    <cellStyle name="1 indent" xfId="20"/>
    <cellStyle name="2 indents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3 indents" xfId="28"/>
    <cellStyle name="4 indents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5 indents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oA" xfId="50"/>
    <cellStyle name="Calculation" xfId="51"/>
    <cellStyle name="Celkem" xfId="52"/>
    <cellStyle name="Check Cell" xfId="53"/>
    <cellStyle name="Comma" xfId="54"/>
    <cellStyle name="Comma  - Style1" xfId="55"/>
    <cellStyle name="Comma [0]" xfId="56"/>
    <cellStyle name="Comma 2" xfId="57"/>
    <cellStyle name="Comma 2 3" xfId="58"/>
    <cellStyle name="Comma 3" xfId="59"/>
    <cellStyle name="Comma 4" xfId="60"/>
    <cellStyle name="Comma 5" xfId="61"/>
    <cellStyle name="Comma 6" xfId="62"/>
    <cellStyle name="Comma(3)" xfId="63"/>
    <cellStyle name="Comma0" xfId="64"/>
    <cellStyle name="Curren - Style3" xfId="65"/>
    <cellStyle name="Curren - Style4" xfId="66"/>
    <cellStyle name="Currency" xfId="67"/>
    <cellStyle name="Currency [0]" xfId="68"/>
    <cellStyle name="Currency0" xfId="69"/>
    <cellStyle name="Date" xfId="70"/>
    <cellStyle name="Datum" xfId="71"/>
    <cellStyle name="Defl/Infl" xfId="72"/>
    <cellStyle name="Euro" xfId="73"/>
    <cellStyle name="Exogenous" xfId="74"/>
    <cellStyle name="Explanatory Text" xfId="75"/>
    <cellStyle name="Finanční0" xfId="76"/>
    <cellStyle name="Finanèní0" xfId="77"/>
    <cellStyle name="Fixed" xfId="78"/>
    <cellStyle name="Followed Hyperlink" xfId="79"/>
    <cellStyle name="Good" xfId="80"/>
    <cellStyle name="Grey" xfId="81"/>
    <cellStyle name="Heading 1" xfId="82"/>
    <cellStyle name="Heading 2" xfId="83"/>
    <cellStyle name="Heading 3" xfId="84"/>
    <cellStyle name="Heading 4" xfId="85"/>
    <cellStyle name="Hipervínculo_IIF" xfId="86"/>
    <cellStyle name="Hyperlink" xfId="87"/>
    <cellStyle name="IMF" xfId="88"/>
    <cellStyle name="imf-one decimal" xfId="89"/>
    <cellStyle name="imf-zero decimal" xfId="90"/>
    <cellStyle name="Input" xfId="91"/>
    <cellStyle name="Input [yellow]" xfId="92"/>
    <cellStyle name="INSTAT" xfId="93"/>
    <cellStyle name="Label" xfId="94"/>
    <cellStyle name="Linked Cell" xfId="95"/>
    <cellStyle name="Měna0" xfId="96"/>
    <cellStyle name="Millares [0]_BALPROGRAMA2001R" xfId="97"/>
    <cellStyle name="Millares_BALPROGRAMA2001R" xfId="98"/>
    <cellStyle name="Milliers [0]_Encours - Apr rééch" xfId="99"/>
    <cellStyle name="Milliers_Encours - Apr rééch" xfId="100"/>
    <cellStyle name="Mìna0" xfId="101"/>
    <cellStyle name="Model" xfId="102"/>
    <cellStyle name="MoF" xfId="103"/>
    <cellStyle name="Moneda [0]_BALPROGRAMA2001R" xfId="104"/>
    <cellStyle name="Moneda_BALPROGRAMA2001R" xfId="105"/>
    <cellStyle name="Monétaire [0]_Encours - Apr rééch" xfId="106"/>
    <cellStyle name="Monétaire_Encours - Apr rééch" xfId="107"/>
    <cellStyle name="Neutral" xfId="108"/>
    <cellStyle name="Normal - Style1" xfId="109"/>
    <cellStyle name="Normal - Style2" xfId="110"/>
    <cellStyle name="Normal - Style5" xfId="111"/>
    <cellStyle name="Normal - Style6" xfId="112"/>
    <cellStyle name="Normal - Style7" xfId="113"/>
    <cellStyle name="Normal - Style8" xfId="114"/>
    <cellStyle name="Normal 10" xfId="115"/>
    <cellStyle name="Normal 11" xfId="116"/>
    <cellStyle name="normal 2" xfId="117"/>
    <cellStyle name="Normal 2 4" xfId="118"/>
    <cellStyle name="Normal 3" xfId="119"/>
    <cellStyle name="Normal 3 2" xfId="120"/>
    <cellStyle name="Normal 4" xfId="121"/>
    <cellStyle name="Normal 5" xfId="122"/>
    <cellStyle name="Normal 5 3" xfId="123"/>
    <cellStyle name="Normal 6" xfId="124"/>
    <cellStyle name="Normal 8" xfId="125"/>
    <cellStyle name="Normal Table" xfId="126"/>
    <cellStyle name="Normal_treg fiskale ne vite" xfId="127"/>
    <cellStyle name="normálne__1_NDARJA  BUXHETIT Universiteteve _2007-2008 sipas Formulës.xls_Flori_PM" xfId="128"/>
    <cellStyle name="Note" xfId="129"/>
    <cellStyle name="Output" xfId="130"/>
    <cellStyle name="Output Amounts" xfId="131"/>
    <cellStyle name="Percent" xfId="132"/>
    <cellStyle name="Percent [2]" xfId="133"/>
    <cellStyle name="Percent 2" xfId="134"/>
    <cellStyle name="percentage difference" xfId="135"/>
    <cellStyle name="percentage difference one decimal" xfId="136"/>
    <cellStyle name="percentage difference zero decimal" xfId="137"/>
    <cellStyle name="Pevný" xfId="138"/>
    <cellStyle name="Presentation" xfId="139"/>
    <cellStyle name="Proj" xfId="140"/>
    <cellStyle name="Publication" xfId="141"/>
    <cellStyle name="STYL1 - Style1" xfId="142"/>
    <cellStyle name="Style 1" xfId="143"/>
    <cellStyle name="Text" xfId="144"/>
    <cellStyle name="Title" xfId="145"/>
    <cellStyle name="Total" xfId="146"/>
    <cellStyle name="Warning Text" xfId="147"/>
    <cellStyle name="WebAnchor1" xfId="148"/>
    <cellStyle name="WebAnchor2" xfId="149"/>
    <cellStyle name="WebAnchor3" xfId="150"/>
    <cellStyle name="WebAnchor4" xfId="151"/>
    <cellStyle name="WebAnchor5" xfId="152"/>
    <cellStyle name="WebAnchor6" xfId="153"/>
    <cellStyle name="WebAnchor7" xfId="154"/>
    <cellStyle name="Webexclude" xfId="155"/>
    <cellStyle name="WebFN" xfId="156"/>
    <cellStyle name="WebFN1" xfId="157"/>
    <cellStyle name="WebFN2" xfId="158"/>
    <cellStyle name="WebFN3" xfId="159"/>
    <cellStyle name="WebFN4" xfId="160"/>
    <cellStyle name="WebHR" xfId="161"/>
    <cellStyle name="WebIndent1" xfId="162"/>
    <cellStyle name="WebIndent1wFN3" xfId="163"/>
    <cellStyle name="WebIndent2" xfId="164"/>
    <cellStyle name="WebNoBR" xfId="165"/>
    <cellStyle name="Záhlaví 1" xfId="166"/>
    <cellStyle name="Záhlaví 2" xfId="167"/>
    <cellStyle name="zero" xfId="168"/>
    <cellStyle name="ДАТА" xfId="169"/>
    <cellStyle name="ДЕНЕЖНЫЙ_BOPENGC" xfId="170"/>
    <cellStyle name="ЗАГОЛОВОК1" xfId="171"/>
    <cellStyle name="ЗАГОЛОВОК2" xfId="172"/>
    <cellStyle name="ИТОГОВЫЙ" xfId="173"/>
    <cellStyle name="Обычный_BOPENGC" xfId="174"/>
    <cellStyle name="ПРОЦЕНТНЫЙ_BOPENGC" xfId="175"/>
    <cellStyle name="ТЕКСТ" xfId="176"/>
    <cellStyle name="ФИКСИРОВАННЫЙ" xfId="177"/>
    <cellStyle name="ФИНАНСОВЫЙ_BOPENGC" xfId="1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NTIA~1.OPR\AppData\Local\Temp\Rar$DI00.528\31.08.2012%20Final%20TOTALI%20_PBA_MASH_Tabelat_2013-2015_%20Aneksi%207%20A%20_F.Nurc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-Zhapo\Downloads\Desktop%20New\Set-i%20PBuxhetit%202012\Ligji%20i%20Buxhetit%202012\Buxheti_2012_Tabelat_Kuvend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  <sheetName val="Read Me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  <sheetName val="RED47"/>
      <sheetName val="Table"/>
      <sheetName val="Table_GEF"/>
      <sheetName val="sez_očist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ë_dhëna_fillestare"/>
      <sheetName val="P2. Buxheti Total 2013 sip Prog"/>
      <sheetName val="Tab_1_Të_Ardhura 2013"/>
      <sheetName val="Pagat databaze 2011-2012"/>
      <sheetName val="P 3. Permb  Pagave Fak 2011"/>
      <sheetName val="Pla_Manaxh_Fakt2011 "/>
      <sheetName val="A_Baze_v2011"/>
      <sheetName val="A_M_Pergj_v 2011"/>
      <sheetName val="Arsimi_profesional_v2011"/>
      <sheetName val="Arsimi_i_larte_4inst_2011"/>
      <sheetName val="Arsimi i larte Publik_v2011"/>
      <sheetName val="Pagat databaze v2012"/>
      <sheetName val="P 3. Permbledhese e Pagave_2012"/>
      <sheetName val="Pla_Manaxh_MASH_2012"/>
      <sheetName val="A_Baze_2012"/>
      <sheetName val="A_M_Pergj_2012"/>
      <sheetName val="Arsimi_profesional_2012"/>
      <sheetName val="Arsimi i larte_2012"/>
      <sheetName val="Arsimi_i_larte_3inst_2012"/>
      <sheetName val="Pagat databaze (2012-2013 Vilm)"/>
      <sheetName val="TOTAL_MASH_2013"/>
      <sheetName val="Pla_Manaxh_2013"/>
      <sheetName val="A_Baze_2013"/>
      <sheetName val="A_M_Pergj_2013"/>
      <sheetName val="Arsimi_profesional_2013"/>
      <sheetName val="Arsimi_i_larte_3inst_2013"/>
      <sheetName val="Arsimi i larte Publik_2013"/>
      <sheetName val="P 4. Nr i punonjesve"/>
      <sheetName val="P5. Art.602"/>
      <sheetName val="602 Planif Menaxh 2011- 2015"/>
      <sheetName val="602 Arsimi Baze 2011-2015"/>
      <sheetName val="602 Arsimi M pergj 2011-2015"/>
      <sheetName val="602 Arsimi Profes 2011-2015"/>
      <sheetName val="602 Arsimi I larte 2011-2012"/>
      <sheetName val="P6. Art 603 2011-2015"/>
      <sheetName val="P7. Art 604 2011 -2015"/>
      <sheetName val="Aneksi Formula IAL 2013"/>
      <sheetName val="P8. Art 605  2011-2015 "/>
      <sheetName val="P9. Art 606 2011-2015"/>
      <sheetName val="P2. Buxheti Cash flow Viti 2013"/>
      <sheetName val="P10. Cash Flow 2013"/>
      <sheetName val="P.11 Inv. Brend 2012-2015 "/>
      <sheetName val="P.12 Fin. Huaj 2012-2015"/>
      <sheetName val="Compatibility Report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Tab_1.1"/>
      <sheetName val="Tab_3"/>
      <sheetName val="Tab_3_"/>
      <sheetName val="Tab_4"/>
      <sheetName val="Tab_5"/>
      <sheetName val="Tab_5_"/>
      <sheetName val="Tab_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zoomScale="110" zoomScaleNormal="110" zoomScalePageLayoutView="0"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9" sqref="B59"/>
    </sheetView>
  </sheetViews>
  <sheetFormatPr defaultColWidth="9.140625" defaultRowHeight="12.75"/>
  <cols>
    <col min="1" max="1" width="3.8515625" style="51" bestFit="1" customWidth="1"/>
    <col min="2" max="2" width="51.421875" style="51" customWidth="1"/>
    <col min="3" max="3" width="19.140625" style="51" customWidth="1"/>
    <col min="4" max="4" width="13.421875" style="51" customWidth="1"/>
    <col min="5" max="5" width="43.00390625" style="51" bestFit="1" customWidth="1"/>
    <col min="6" max="16384" width="9.140625" style="51" customWidth="1"/>
  </cols>
  <sheetData>
    <row r="1" ht="15">
      <c r="B1" s="8" t="s">
        <v>165</v>
      </c>
    </row>
    <row r="2" spans="1:5" ht="15">
      <c r="A2" s="9"/>
      <c r="B2" s="10" t="s">
        <v>166</v>
      </c>
      <c r="E2" s="11"/>
    </row>
    <row r="3" spans="1:5" ht="13.5" thickBot="1">
      <c r="A3" s="12"/>
      <c r="C3" s="38"/>
      <c r="D3" s="38"/>
      <c r="E3" s="13" t="s">
        <v>129</v>
      </c>
    </row>
    <row r="4" spans="1:5" ht="42" customHeight="1" thickBot="1" thickTop="1">
      <c r="A4" s="58" t="s">
        <v>1</v>
      </c>
      <c r="B4" s="59" t="s">
        <v>2</v>
      </c>
      <c r="C4" s="60" t="s">
        <v>171</v>
      </c>
      <c r="D4" s="61" t="s">
        <v>159</v>
      </c>
      <c r="E4" s="62" t="s">
        <v>3</v>
      </c>
    </row>
    <row r="5" spans="1:5" ht="13.5" thickTop="1">
      <c r="A5" s="14"/>
      <c r="B5" s="15" t="s">
        <v>4</v>
      </c>
      <c r="C5" s="39">
        <f>+C6+C9+C24</f>
        <v>507726.7817237275</v>
      </c>
      <c r="D5" s="40">
        <f aca="true" t="shared" si="0" ref="D5:D29">C5/$C$93</f>
        <v>0.29263116799827527</v>
      </c>
      <c r="E5" s="16" t="s">
        <v>5</v>
      </c>
    </row>
    <row r="6" spans="1:6" ht="12.75">
      <c r="A6" s="5" t="s">
        <v>6</v>
      </c>
      <c r="B6" s="17" t="s">
        <v>7</v>
      </c>
      <c r="C6" s="39">
        <f>SUM(C7:C8)</f>
        <v>19353.3526</v>
      </c>
      <c r="D6" s="40">
        <f t="shared" si="0"/>
        <v>0.011154412924197712</v>
      </c>
      <c r="E6" s="18" t="s">
        <v>8</v>
      </c>
      <c r="F6" s="63"/>
    </row>
    <row r="7" spans="1:5" s="20" customFormat="1" ht="12.75">
      <c r="A7" s="19"/>
      <c r="B7" s="6" t="s">
        <v>157</v>
      </c>
      <c r="C7" s="41">
        <v>9353.3526</v>
      </c>
      <c r="D7" s="42">
        <f t="shared" si="0"/>
        <v>0.0053908570407598675</v>
      </c>
      <c r="E7" s="7" t="s">
        <v>133</v>
      </c>
    </row>
    <row r="8" spans="1:5" s="20" customFormat="1" ht="12.75">
      <c r="A8" s="19"/>
      <c r="B8" s="6" t="s">
        <v>162</v>
      </c>
      <c r="C8" s="47">
        <v>10000</v>
      </c>
      <c r="D8" s="48">
        <f t="shared" si="0"/>
        <v>0.0057635558834378455</v>
      </c>
      <c r="E8" s="7"/>
    </row>
    <row r="9" spans="1:5" ht="12.75">
      <c r="A9" s="5" t="s">
        <v>9</v>
      </c>
      <c r="B9" s="35" t="s">
        <v>10</v>
      </c>
      <c r="C9" s="52">
        <f>+C10+C17+C20</f>
        <v>466773.4291237275</v>
      </c>
      <c r="D9" s="53">
        <f t="shared" si="0"/>
        <v>0.2690274743658518</v>
      </c>
      <c r="E9" s="18" t="s">
        <v>11</v>
      </c>
    </row>
    <row r="10" spans="1:5" ht="12.75">
      <c r="A10" s="5" t="s">
        <v>12</v>
      </c>
      <c r="B10" s="35" t="s">
        <v>13</v>
      </c>
      <c r="C10" s="52">
        <f>SUM(C11:C16)</f>
        <v>332792.4291237275</v>
      </c>
      <c r="D10" s="53">
        <f t="shared" si="0"/>
        <v>0.1918067762839632</v>
      </c>
      <c r="E10" s="18" t="s">
        <v>14</v>
      </c>
    </row>
    <row r="11" spans="1:5" ht="13.5">
      <c r="A11" s="3"/>
      <c r="B11" s="27" t="s">
        <v>15</v>
      </c>
      <c r="C11" s="54">
        <v>160060.744153249</v>
      </c>
      <c r="D11" s="55">
        <f t="shared" si="0"/>
        <v>0.0922519043671898</v>
      </c>
      <c r="E11" s="2" t="s">
        <v>93</v>
      </c>
    </row>
    <row r="12" spans="1:5" ht="13.5">
      <c r="A12" s="3"/>
      <c r="B12" s="27" t="s">
        <v>16</v>
      </c>
      <c r="C12" s="54">
        <v>33631.37321585872</v>
      </c>
      <c r="D12" s="55">
        <f t="shared" si="0"/>
        <v>0.019383629896635654</v>
      </c>
      <c r="E12" s="2" t="s">
        <v>17</v>
      </c>
    </row>
    <row r="13" spans="1:5" ht="13.5">
      <c r="A13" s="3"/>
      <c r="B13" s="27" t="s">
        <v>18</v>
      </c>
      <c r="C13" s="54">
        <v>51400.26367079866</v>
      </c>
      <c r="D13" s="55">
        <f t="shared" si="0"/>
        <v>0.02962482920900882</v>
      </c>
      <c r="E13" s="2" t="s">
        <v>19</v>
      </c>
    </row>
    <row r="14" spans="1:5" ht="13.5">
      <c r="A14" s="3"/>
      <c r="B14" s="27" t="s">
        <v>20</v>
      </c>
      <c r="C14" s="54">
        <v>41200.4655891474</v>
      </c>
      <c r="D14" s="55">
        <f t="shared" si="0"/>
        <v>0.023746118584670902</v>
      </c>
      <c r="E14" s="2" t="s">
        <v>21</v>
      </c>
    </row>
    <row r="15" spans="1:5" ht="13.5">
      <c r="A15" s="3"/>
      <c r="B15" s="27" t="s">
        <v>22</v>
      </c>
      <c r="C15" s="54">
        <v>39499.5824946737</v>
      </c>
      <c r="D15" s="55">
        <f t="shared" si="0"/>
        <v>0.022765805108051512</v>
      </c>
      <c r="E15" s="2" t="s">
        <v>23</v>
      </c>
    </row>
    <row r="16" spans="1:5" ht="13.5">
      <c r="A16" s="3"/>
      <c r="B16" s="27" t="s">
        <v>24</v>
      </c>
      <c r="C16" s="54">
        <v>7000</v>
      </c>
      <c r="D16" s="55">
        <f t="shared" si="0"/>
        <v>0.004034489118406492</v>
      </c>
      <c r="E16" s="2" t="s">
        <v>25</v>
      </c>
    </row>
    <row r="17" spans="1:6" ht="12.75">
      <c r="A17" s="5" t="s">
        <v>26</v>
      </c>
      <c r="B17" s="35" t="s">
        <v>27</v>
      </c>
      <c r="C17" s="52">
        <f>SUM(C18:C19)</f>
        <v>25926</v>
      </c>
      <c r="D17" s="53">
        <f t="shared" si="0"/>
        <v>0.01494259498340096</v>
      </c>
      <c r="E17" s="18" t="s">
        <v>28</v>
      </c>
      <c r="F17" s="63"/>
    </row>
    <row r="18" spans="1:5" ht="13.5">
      <c r="A18" s="3"/>
      <c r="B18" s="27" t="s">
        <v>29</v>
      </c>
      <c r="C18" s="54">
        <v>20278</v>
      </c>
      <c r="D18" s="55">
        <f t="shared" si="0"/>
        <v>0.011687338620435264</v>
      </c>
      <c r="E18" s="2" t="s">
        <v>28</v>
      </c>
    </row>
    <row r="19" spans="1:5" ht="13.5">
      <c r="A19" s="3"/>
      <c r="B19" s="27" t="s">
        <v>96</v>
      </c>
      <c r="C19" s="54">
        <v>5648</v>
      </c>
      <c r="D19" s="55">
        <f t="shared" si="0"/>
        <v>0.0032552563629656955</v>
      </c>
      <c r="E19" s="2" t="s">
        <v>30</v>
      </c>
    </row>
    <row r="20" spans="1:5" ht="12.75">
      <c r="A20" s="5" t="s">
        <v>31</v>
      </c>
      <c r="B20" s="35" t="s">
        <v>104</v>
      </c>
      <c r="C20" s="52">
        <f>SUM(C21:C23)</f>
        <v>108055</v>
      </c>
      <c r="D20" s="53">
        <f t="shared" si="0"/>
        <v>0.06227810309848764</v>
      </c>
      <c r="E20" s="18" t="s">
        <v>105</v>
      </c>
    </row>
    <row r="21" spans="1:5" ht="13.5">
      <c r="A21" s="3"/>
      <c r="B21" s="27" t="s">
        <v>0</v>
      </c>
      <c r="C21" s="49">
        <v>91271</v>
      </c>
      <c r="D21" s="50">
        <f t="shared" si="0"/>
        <v>0.05260455090372556</v>
      </c>
      <c r="E21" s="2" t="s">
        <v>32</v>
      </c>
    </row>
    <row r="22" spans="1:5" ht="13.5">
      <c r="A22" s="3"/>
      <c r="B22" s="27" t="s">
        <v>33</v>
      </c>
      <c r="C22" s="49">
        <v>15084</v>
      </c>
      <c r="D22" s="50">
        <f t="shared" si="0"/>
        <v>0.008693747694577647</v>
      </c>
      <c r="E22" s="2" t="s">
        <v>34</v>
      </c>
    </row>
    <row r="23" spans="1:5" ht="13.5">
      <c r="A23" s="3"/>
      <c r="B23" s="27" t="s">
        <v>100</v>
      </c>
      <c r="C23" s="49">
        <v>1700</v>
      </c>
      <c r="D23" s="50">
        <f t="shared" si="0"/>
        <v>0.0009798045001844337</v>
      </c>
      <c r="E23" s="2" t="s">
        <v>101</v>
      </c>
    </row>
    <row r="24" spans="1:5" ht="12.75">
      <c r="A24" s="5" t="s">
        <v>35</v>
      </c>
      <c r="B24" s="35" t="s">
        <v>36</v>
      </c>
      <c r="C24" s="52">
        <f>SUM(C25:C29)</f>
        <v>21600</v>
      </c>
      <c r="D24" s="53">
        <f t="shared" si="0"/>
        <v>0.012449280708225747</v>
      </c>
      <c r="E24" s="18" t="s">
        <v>37</v>
      </c>
    </row>
    <row r="25" spans="1:5" ht="13.5">
      <c r="A25" s="3"/>
      <c r="B25" s="4" t="s">
        <v>38</v>
      </c>
      <c r="C25" s="43">
        <v>1000</v>
      </c>
      <c r="D25" s="44">
        <f t="shared" si="0"/>
        <v>0.0005763555883437846</v>
      </c>
      <c r="E25" s="2" t="s">
        <v>39</v>
      </c>
    </row>
    <row r="26" spans="1:5" ht="13.5">
      <c r="A26" s="3"/>
      <c r="B26" s="4" t="s">
        <v>40</v>
      </c>
      <c r="C26" s="43">
        <v>12000</v>
      </c>
      <c r="D26" s="44">
        <f t="shared" si="0"/>
        <v>0.006916267060125415</v>
      </c>
      <c r="E26" s="2" t="s">
        <v>41</v>
      </c>
    </row>
    <row r="27" spans="1:5" ht="13.5">
      <c r="A27" s="3"/>
      <c r="B27" s="4" t="s">
        <v>42</v>
      </c>
      <c r="C27" s="43">
        <v>300</v>
      </c>
      <c r="D27" s="44">
        <f t="shared" si="0"/>
        <v>0.00017290667650313537</v>
      </c>
      <c r="E27" s="2" t="s">
        <v>43</v>
      </c>
    </row>
    <row r="28" spans="1:5" ht="13.5">
      <c r="A28" s="3"/>
      <c r="B28" s="4" t="s">
        <v>97</v>
      </c>
      <c r="C28" s="43">
        <v>2800</v>
      </c>
      <c r="D28" s="44">
        <f t="shared" si="0"/>
        <v>0.0016137956473625968</v>
      </c>
      <c r="E28" s="2" t="s">
        <v>98</v>
      </c>
    </row>
    <row r="29" spans="1:5" ht="14.25" thickBot="1">
      <c r="A29" s="3"/>
      <c r="B29" s="4" t="s">
        <v>44</v>
      </c>
      <c r="C29" s="43">
        <v>5500</v>
      </c>
      <c r="D29" s="44">
        <f t="shared" si="0"/>
        <v>0.003169955735890815</v>
      </c>
      <c r="E29" s="2" t="s">
        <v>99</v>
      </c>
    </row>
    <row r="30" spans="1:5" ht="13.5" thickTop="1">
      <c r="A30" s="21"/>
      <c r="B30" s="22"/>
      <c r="C30" s="45"/>
      <c r="D30" s="46"/>
      <c r="E30" s="23"/>
    </row>
    <row r="31" spans="1:6" ht="13.5">
      <c r="A31" s="3"/>
      <c r="B31" s="24" t="s">
        <v>45</v>
      </c>
      <c r="C31" s="39">
        <f>+C32+C69+C72</f>
        <v>628269.0796704849</v>
      </c>
      <c r="D31" s="40">
        <f aca="true" t="shared" si="1" ref="D31:D49">C31/$C$93</f>
        <v>0.3621063950516904</v>
      </c>
      <c r="E31" s="16" t="s">
        <v>46</v>
      </c>
      <c r="F31" s="63"/>
    </row>
    <row r="32" spans="1:6" ht="12.75">
      <c r="A32" s="5" t="s">
        <v>6</v>
      </c>
      <c r="B32" s="17" t="s">
        <v>47</v>
      </c>
      <c r="C32" s="39">
        <f>+C33+C39+C43+C47+C48+C54+C63</f>
        <v>473047.86767048493</v>
      </c>
      <c r="D32" s="40">
        <f t="shared" si="1"/>
        <v>0.2726437820859951</v>
      </c>
      <c r="E32" s="18" t="s">
        <v>48</v>
      </c>
      <c r="F32" s="63"/>
    </row>
    <row r="33" spans="1:5" ht="12.75">
      <c r="A33" s="5">
        <v>1</v>
      </c>
      <c r="B33" s="17" t="s">
        <v>49</v>
      </c>
      <c r="C33" s="39">
        <f>SUM(C34:C38)</f>
        <v>89912.67917599999</v>
      </c>
      <c r="D33" s="40">
        <f t="shared" si="1"/>
        <v>0.051821675106049424</v>
      </c>
      <c r="E33" s="18" t="s">
        <v>50</v>
      </c>
    </row>
    <row r="34" spans="1:5" ht="13.5">
      <c r="A34" s="3"/>
      <c r="B34" s="4" t="s">
        <v>51</v>
      </c>
      <c r="C34" s="72">
        <v>69931.547176</v>
      </c>
      <c r="D34" s="44">
        <f t="shared" si="1"/>
        <v>0.040305438016414605</v>
      </c>
      <c r="E34" s="2" t="s">
        <v>52</v>
      </c>
    </row>
    <row r="35" spans="1:5" ht="13.5">
      <c r="A35" s="3"/>
      <c r="B35" s="4" t="s">
        <v>53</v>
      </c>
      <c r="C35" s="72">
        <v>11531.132</v>
      </c>
      <c r="D35" s="44">
        <f t="shared" si="1"/>
        <v>0.006646032368129841</v>
      </c>
      <c r="E35" s="2" t="s">
        <v>54</v>
      </c>
    </row>
    <row r="36" spans="1:5" ht="13.5">
      <c r="A36" s="3"/>
      <c r="B36" s="4" t="s">
        <v>111</v>
      </c>
      <c r="C36" s="43">
        <v>250</v>
      </c>
      <c r="D36" s="44">
        <f t="shared" si="1"/>
        <v>0.00014408889708594614</v>
      </c>
      <c r="E36" s="2" t="s">
        <v>112</v>
      </c>
    </row>
    <row r="37" spans="1:5" ht="13.5">
      <c r="A37" s="3"/>
      <c r="B37" s="4" t="s">
        <v>132</v>
      </c>
      <c r="C37" s="43">
        <v>7500</v>
      </c>
      <c r="D37" s="44">
        <f t="shared" si="1"/>
        <v>0.004322666912578385</v>
      </c>
      <c r="E37" s="2" t="s">
        <v>137</v>
      </c>
    </row>
    <row r="38" spans="1:5" ht="13.5">
      <c r="A38" s="3"/>
      <c r="B38" s="4" t="s">
        <v>141</v>
      </c>
      <c r="C38" s="43">
        <v>700</v>
      </c>
      <c r="D38" s="44">
        <f t="shared" si="1"/>
        <v>0.0004034489118406492</v>
      </c>
      <c r="E38" s="2" t="s">
        <v>143</v>
      </c>
    </row>
    <row r="39" spans="1:5" ht="12.75">
      <c r="A39" s="5">
        <v>2</v>
      </c>
      <c r="B39" s="17" t="s">
        <v>55</v>
      </c>
      <c r="C39" s="39">
        <f>+C40+C41+C42</f>
        <v>40800</v>
      </c>
      <c r="D39" s="40">
        <f t="shared" si="1"/>
        <v>0.02351530800442641</v>
      </c>
      <c r="E39" s="18" t="s">
        <v>56</v>
      </c>
    </row>
    <row r="40" spans="1:5" ht="13.5">
      <c r="A40" s="3"/>
      <c r="B40" s="4" t="s">
        <v>57</v>
      </c>
      <c r="C40" s="43">
        <v>23600</v>
      </c>
      <c r="D40" s="44">
        <f t="shared" si="1"/>
        <v>0.013601991884913315</v>
      </c>
      <c r="E40" s="2" t="s">
        <v>58</v>
      </c>
    </row>
    <row r="41" spans="1:5" ht="13.5">
      <c r="A41" s="3"/>
      <c r="B41" s="4" t="s">
        <v>59</v>
      </c>
      <c r="C41" s="43">
        <v>12700</v>
      </c>
      <c r="D41" s="44">
        <f t="shared" si="1"/>
        <v>0.007319715971966064</v>
      </c>
      <c r="E41" s="2" t="s">
        <v>60</v>
      </c>
    </row>
    <row r="42" spans="1:5" ht="13.5">
      <c r="A42" s="3"/>
      <c r="B42" s="36" t="s">
        <v>140</v>
      </c>
      <c r="C42" s="43">
        <v>4500</v>
      </c>
      <c r="D42" s="44">
        <f t="shared" si="1"/>
        <v>0.0025936001475470307</v>
      </c>
      <c r="E42" s="2" t="s">
        <v>135</v>
      </c>
    </row>
    <row r="43" spans="1:5" ht="12.75">
      <c r="A43" s="5">
        <v>3</v>
      </c>
      <c r="B43" s="17" t="s">
        <v>117</v>
      </c>
      <c r="C43" s="39">
        <f>C44+C45+C46</f>
        <v>55794.43500000001</v>
      </c>
      <c r="D43" s="40">
        <f t="shared" si="1"/>
        <v>0.032157434410734057</v>
      </c>
      <c r="E43" s="18" t="s">
        <v>124</v>
      </c>
    </row>
    <row r="44" spans="1:5" ht="12.75">
      <c r="A44" s="5"/>
      <c r="B44" s="6" t="s">
        <v>118</v>
      </c>
      <c r="C44" s="47">
        <v>52444.43500000001</v>
      </c>
      <c r="D44" s="48">
        <f t="shared" si="1"/>
        <v>0.030226643189782375</v>
      </c>
      <c r="E44" s="7" t="s">
        <v>126</v>
      </c>
    </row>
    <row r="45" spans="1:5" ht="12.75">
      <c r="A45" s="5"/>
      <c r="B45" s="6" t="s">
        <v>141</v>
      </c>
      <c r="C45" s="47">
        <v>800</v>
      </c>
      <c r="D45" s="48">
        <f t="shared" si="1"/>
        <v>0.00046108447067502766</v>
      </c>
      <c r="E45" s="7" t="s">
        <v>125</v>
      </c>
    </row>
    <row r="46" spans="1:5" ht="12.75">
      <c r="A46" s="5"/>
      <c r="B46" s="6" t="s">
        <v>119</v>
      </c>
      <c r="C46" s="47">
        <v>2550</v>
      </c>
      <c r="D46" s="48">
        <f t="shared" si="1"/>
        <v>0.0014697067502766506</v>
      </c>
      <c r="E46" s="7" t="s">
        <v>113</v>
      </c>
    </row>
    <row r="47" spans="1:5" ht="12.75">
      <c r="A47" s="5">
        <v>4</v>
      </c>
      <c r="B47" s="17" t="s">
        <v>61</v>
      </c>
      <c r="C47" s="39">
        <v>1600</v>
      </c>
      <c r="D47" s="40">
        <f t="shared" si="1"/>
        <v>0.0009221689413500553</v>
      </c>
      <c r="E47" s="18" t="s">
        <v>62</v>
      </c>
    </row>
    <row r="48" spans="1:5" ht="12.75">
      <c r="A48" s="5">
        <v>5</v>
      </c>
      <c r="B48" s="25" t="s">
        <v>106</v>
      </c>
      <c r="C48" s="39">
        <f>C49+C51+C52+C53</f>
        <v>198000.75349448493</v>
      </c>
      <c r="D48" s="40">
        <f t="shared" si="1"/>
        <v>0.11411884077282652</v>
      </c>
      <c r="E48" s="18" t="s">
        <v>63</v>
      </c>
    </row>
    <row r="49" spans="1:5" ht="13.5">
      <c r="A49" s="3"/>
      <c r="B49" s="4" t="s">
        <v>64</v>
      </c>
      <c r="C49" s="43">
        <v>146764.749</v>
      </c>
      <c r="D49" s="44">
        <f t="shared" si="1"/>
        <v>0.08458868325802288</v>
      </c>
      <c r="E49" s="2" t="s">
        <v>65</v>
      </c>
    </row>
    <row r="50" spans="1:5" s="77" customFormat="1" ht="12.75">
      <c r="A50" s="74"/>
      <c r="B50" s="73" t="s">
        <v>172</v>
      </c>
      <c r="C50" s="75">
        <v>3500</v>
      </c>
      <c r="D50" s="76"/>
      <c r="E50" s="7" t="s">
        <v>158</v>
      </c>
    </row>
    <row r="51" spans="1:5" ht="13.5">
      <c r="A51" s="3"/>
      <c r="B51" s="4" t="s">
        <v>130</v>
      </c>
      <c r="C51" s="43">
        <v>2400</v>
      </c>
      <c r="D51" s="44">
        <f aca="true" t="shared" si="2" ref="D51:D65">C51/$C$93</f>
        <v>0.001383253412025083</v>
      </c>
      <c r="E51" s="2" t="s">
        <v>138</v>
      </c>
    </row>
    <row r="52" spans="1:5" ht="13.5">
      <c r="A52" s="3"/>
      <c r="B52" s="4" t="s">
        <v>66</v>
      </c>
      <c r="C52" s="43">
        <v>46136.00449448492</v>
      </c>
      <c r="D52" s="44">
        <f t="shared" si="2"/>
        <v>0.026590744014250347</v>
      </c>
      <c r="E52" s="2" t="s">
        <v>34</v>
      </c>
    </row>
    <row r="53" spans="1:5" ht="13.5">
      <c r="A53" s="5"/>
      <c r="B53" s="4" t="s">
        <v>107</v>
      </c>
      <c r="C53" s="43">
        <v>2700</v>
      </c>
      <c r="D53" s="44">
        <f t="shared" si="2"/>
        <v>0.0015561600885282184</v>
      </c>
      <c r="E53" s="26" t="s">
        <v>102</v>
      </c>
    </row>
    <row r="54" spans="1:6" ht="12.75">
      <c r="A54" s="5">
        <v>6</v>
      </c>
      <c r="B54" s="17" t="s">
        <v>95</v>
      </c>
      <c r="C54" s="39">
        <f>C55+C59+C60+C61+C62</f>
        <v>57940</v>
      </c>
      <c r="D54" s="40">
        <f t="shared" si="2"/>
        <v>0.033394042788638875</v>
      </c>
      <c r="E54" s="18" t="s">
        <v>67</v>
      </c>
      <c r="F54" s="63"/>
    </row>
    <row r="55" spans="1:5" ht="13.5">
      <c r="A55" s="3"/>
      <c r="B55" s="4" t="s">
        <v>147</v>
      </c>
      <c r="C55" s="43">
        <f>SUM(C56:C58)</f>
        <v>27789</v>
      </c>
      <c r="D55" s="44">
        <f t="shared" si="2"/>
        <v>0.01601634544448543</v>
      </c>
      <c r="E55" s="2" t="s">
        <v>139</v>
      </c>
    </row>
    <row r="56" spans="1:5" ht="13.5">
      <c r="A56" s="3"/>
      <c r="B56" s="6" t="s">
        <v>148</v>
      </c>
      <c r="C56" s="47">
        <v>18480</v>
      </c>
      <c r="D56" s="48">
        <f t="shared" si="2"/>
        <v>0.010651051272593139</v>
      </c>
      <c r="E56" s="7" t="s">
        <v>110</v>
      </c>
    </row>
    <row r="57" spans="1:5" ht="13.5">
      <c r="A57" s="3"/>
      <c r="B57" s="6" t="s">
        <v>149</v>
      </c>
      <c r="C57" s="47">
        <v>8206</v>
      </c>
      <c r="D57" s="48">
        <f t="shared" si="2"/>
        <v>0.004729573957949096</v>
      </c>
      <c r="E57" s="7" t="s">
        <v>134</v>
      </c>
    </row>
    <row r="58" spans="1:5" ht="13.5">
      <c r="A58" s="3"/>
      <c r="B58" s="6" t="s">
        <v>175</v>
      </c>
      <c r="C58" s="79">
        <f>564+500+39</f>
        <v>1103</v>
      </c>
      <c r="D58" s="48">
        <f t="shared" si="2"/>
        <v>0.0006357202139431944</v>
      </c>
      <c r="E58" s="7"/>
    </row>
    <row r="59" spans="1:5" ht="13.5">
      <c r="A59" s="3"/>
      <c r="B59" s="27" t="s">
        <v>150</v>
      </c>
      <c r="C59" s="49">
        <v>25926</v>
      </c>
      <c r="D59" s="50">
        <f t="shared" si="2"/>
        <v>0.01494259498340096</v>
      </c>
      <c r="E59" s="28" t="s">
        <v>68</v>
      </c>
    </row>
    <row r="60" spans="1:5" ht="13.5">
      <c r="A60" s="3"/>
      <c r="B60" s="27" t="s">
        <v>151</v>
      </c>
      <c r="C60" s="49">
        <v>970</v>
      </c>
      <c r="D60" s="50">
        <f t="shared" si="2"/>
        <v>0.0005590649206934711</v>
      </c>
      <c r="E60" s="28" t="s">
        <v>114</v>
      </c>
    </row>
    <row r="61" spans="1:5" ht="13.5">
      <c r="A61" s="3"/>
      <c r="B61" s="27" t="s">
        <v>152</v>
      </c>
      <c r="C61" s="49">
        <v>2700</v>
      </c>
      <c r="D61" s="50">
        <f t="shared" si="2"/>
        <v>0.0015561600885282184</v>
      </c>
      <c r="E61" s="28" t="s">
        <v>115</v>
      </c>
    </row>
    <row r="62" spans="1:5" ht="13.5">
      <c r="A62" s="3"/>
      <c r="B62" s="27" t="s">
        <v>160</v>
      </c>
      <c r="C62" s="78">
        <f>594-39</f>
        <v>555</v>
      </c>
      <c r="D62" s="50">
        <f t="shared" si="2"/>
        <v>0.00031987735153080044</v>
      </c>
      <c r="E62" s="28" t="s">
        <v>161</v>
      </c>
    </row>
    <row r="63" spans="1:5" ht="12.75">
      <c r="A63" s="5">
        <v>7</v>
      </c>
      <c r="B63" s="17" t="s">
        <v>69</v>
      </c>
      <c r="C63" s="39">
        <f>C64+C65+C67+C68</f>
        <v>29000</v>
      </c>
      <c r="D63" s="40">
        <f t="shared" si="2"/>
        <v>0.016714312061969754</v>
      </c>
      <c r="E63" s="18" t="s">
        <v>70</v>
      </c>
    </row>
    <row r="64" spans="1:5" ht="13.5">
      <c r="A64" s="3"/>
      <c r="B64" s="4" t="s">
        <v>71</v>
      </c>
      <c r="C64" s="43">
        <v>800</v>
      </c>
      <c r="D64" s="44">
        <f t="shared" si="2"/>
        <v>0.00046108447067502766</v>
      </c>
      <c r="E64" s="2" t="s">
        <v>72</v>
      </c>
    </row>
    <row r="65" spans="1:5" ht="13.5">
      <c r="A65" s="3"/>
      <c r="B65" s="4" t="s">
        <v>120</v>
      </c>
      <c r="C65" s="43">
        <v>25000</v>
      </c>
      <c r="D65" s="44">
        <f t="shared" si="2"/>
        <v>0.014408889708594615</v>
      </c>
      <c r="E65" s="2" t="s">
        <v>123</v>
      </c>
    </row>
    <row r="66" spans="1:5" s="77" customFormat="1" ht="12.75">
      <c r="A66" s="74"/>
      <c r="B66" s="73" t="s">
        <v>173</v>
      </c>
      <c r="C66" s="75">
        <v>300</v>
      </c>
      <c r="D66" s="76"/>
      <c r="E66" s="7"/>
    </row>
    <row r="67" spans="1:5" ht="13.5">
      <c r="A67" s="3"/>
      <c r="B67" s="4" t="s">
        <v>73</v>
      </c>
      <c r="C67" s="43">
        <v>1000</v>
      </c>
      <c r="D67" s="44">
        <f aca="true" t="shared" si="3" ref="D67:D78">C67/$C$93</f>
        <v>0.0005763555883437846</v>
      </c>
      <c r="E67" s="2" t="s">
        <v>74</v>
      </c>
    </row>
    <row r="68" spans="1:5" ht="13.5">
      <c r="A68" s="3"/>
      <c r="B68" s="4" t="s">
        <v>153</v>
      </c>
      <c r="C68" s="43">
        <v>2200</v>
      </c>
      <c r="D68" s="44">
        <f t="shared" si="3"/>
        <v>0.0012679822943563262</v>
      </c>
      <c r="E68" s="2" t="s">
        <v>154</v>
      </c>
    </row>
    <row r="69" spans="1:5" ht="12.75">
      <c r="A69" s="5" t="s">
        <v>9</v>
      </c>
      <c r="B69" s="17" t="s">
        <v>127</v>
      </c>
      <c r="C69" s="39">
        <f>C70+C71</f>
        <v>9000</v>
      </c>
      <c r="D69" s="40">
        <f t="shared" si="3"/>
        <v>0.0051872002950940615</v>
      </c>
      <c r="E69" s="18" t="s">
        <v>75</v>
      </c>
    </row>
    <row r="70" spans="1:5" ht="13.5">
      <c r="A70" s="5"/>
      <c r="B70" s="4" t="s">
        <v>127</v>
      </c>
      <c r="C70" s="43">
        <v>8000</v>
      </c>
      <c r="D70" s="44">
        <f t="shared" si="3"/>
        <v>0.004610844706750277</v>
      </c>
      <c r="E70" s="2" t="s">
        <v>128</v>
      </c>
    </row>
    <row r="71" spans="1:5" ht="13.5">
      <c r="A71" s="5"/>
      <c r="B71" s="4" t="s">
        <v>163</v>
      </c>
      <c r="C71" s="43">
        <v>1000</v>
      </c>
      <c r="D71" s="44">
        <f t="shared" si="3"/>
        <v>0.0005763555883437846</v>
      </c>
      <c r="E71" s="2" t="s">
        <v>103</v>
      </c>
    </row>
    <row r="72" spans="1:5" ht="12.75">
      <c r="A72" s="5" t="s">
        <v>35</v>
      </c>
      <c r="B72" s="17" t="s">
        <v>76</v>
      </c>
      <c r="C72" s="39">
        <f>C73++C76+C75+C78</f>
        <v>146221.212</v>
      </c>
      <c r="D72" s="40">
        <f t="shared" si="3"/>
        <v>0.08427541267060125</v>
      </c>
      <c r="E72" s="18" t="s">
        <v>77</v>
      </c>
    </row>
    <row r="73" spans="1:5" ht="13.5">
      <c r="A73" s="3"/>
      <c r="B73" s="4" t="s">
        <v>78</v>
      </c>
      <c r="C73" s="43">
        <v>79393.612</v>
      </c>
      <c r="D73" s="44">
        <f t="shared" si="3"/>
        <v>0.04575895195499815</v>
      </c>
      <c r="E73" s="2" t="s">
        <v>79</v>
      </c>
    </row>
    <row r="74" spans="1:5" s="77" customFormat="1" ht="12.75">
      <c r="A74" s="74"/>
      <c r="B74" s="73" t="s">
        <v>174</v>
      </c>
      <c r="C74" s="75">
        <v>2000</v>
      </c>
      <c r="D74" s="76">
        <f t="shared" si="3"/>
        <v>0.0011527111766875691</v>
      </c>
      <c r="E74" s="7"/>
    </row>
    <row r="75" spans="1:5" s="20" customFormat="1" ht="13.5">
      <c r="A75" s="19"/>
      <c r="B75" s="56" t="s">
        <v>136</v>
      </c>
      <c r="C75" s="43">
        <v>799.6</v>
      </c>
      <c r="D75" s="44">
        <f t="shared" si="3"/>
        <v>0.00046085392843969015</v>
      </c>
      <c r="E75" s="28" t="s">
        <v>116</v>
      </c>
    </row>
    <row r="76" spans="1:5" ht="13.5">
      <c r="A76" s="3"/>
      <c r="B76" s="56" t="s">
        <v>109</v>
      </c>
      <c r="C76" s="43">
        <v>31028</v>
      </c>
      <c r="D76" s="44">
        <f t="shared" si="3"/>
        <v>0.017883161195130948</v>
      </c>
      <c r="E76" s="2" t="s">
        <v>80</v>
      </c>
    </row>
    <row r="77" spans="1:5" ht="13.5">
      <c r="A77" s="3"/>
      <c r="B77" s="57" t="s">
        <v>142</v>
      </c>
      <c r="C77" s="41">
        <v>1900</v>
      </c>
      <c r="D77" s="42">
        <f t="shared" si="3"/>
        <v>0.0010950756178531907</v>
      </c>
      <c r="E77" s="37" t="s">
        <v>144</v>
      </c>
    </row>
    <row r="78" spans="1:5" ht="13.5">
      <c r="A78" s="3"/>
      <c r="B78" s="56" t="s">
        <v>164</v>
      </c>
      <c r="C78" s="43">
        <v>35000</v>
      </c>
      <c r="D78" s="42">
        <f t="shared" si="3"/>
        <v>0.020172445592032462</v>
      </c>
      <c r="E78" s="37"/>
    </row>
    <row r="79" spans="1:5" ht="12.75">
      <c r="A79" s="14"/>
      <c r="B79" s="24" t="s">
        <v>81</v>
      </c>
      <c r="C79" s="39">
        <f>+C5-C31</f>
        <v>-120542.2979467574</v>
      </c>
      <c r="D79" s="40">
        <f aca="true" t="shared" si="4" ref="D79:D88">C79/$C$93</f>
        <v>-0.06947522705341513</v>
      </c>
      <c r="E79" s="29" t="s">
        <v>94</v>
      </c>
    </row>
    <row r="80" spans="1:5" ht="13.5" customHeight="1">
      <c r="A80" s="14"/>
      <c r="B80" s="17" t="s">
        <v>82</v>
      </c>
      <c r="C80" s="39">
        <f>C81+C87</f>
        <v>120542</v>
      </c>
      <c r="D80" s="40">
        <f t="shared" si="4"/>
        <v>0.06947505533013648</v>
      </c>
      <c r="E80" s="18" t="s">
        <v>83</v>
      </c>
    </row>
    <row r="81" spans="1:5" ht="12.75">
      <c r="A81" s="14"/>
      <c r="B81" s="17" t="s">
        <v>84</v>
      </c>
      <c r="C81" s="39">
        <f>SUM(C82:C84)</f>
        <v>-12152</v>
      </c>
      <c r="D81" s="40">
        <f t="shared" si="4"/>
        <v>-0.00700387310955367</v>
      </c>
      <c r="E81" s="18" t="s">
        <v>58</v>
      </c>
    </row>
    <row r="82" spans="1:5" ht="13.5">
      <c r="A82" s="30"/>
      <c r="B82" s="4" t="s">
        <v>85</v>
      </c>
      <c r="C82" s="72"/>
      <c r="D82" s="44"/>
      <c r="E82" s="2" t="s">
        <v>86</v>
      </c>
    </row>
    <row r="83" spans="1:5" ht="13.5">
      <c r="A83" s="30"/>
      <c r="B83" s="4" t="s">
        <v>87</v>
      </c>
      <c r="C83" s="43">
        <v>49900</v>
      </c>
      <c r="D83" s="44">
        <f t="shared" si="4"/>
        <v>0.02876014385835485</v>
      </c>
      <c r="E83" s="31" t="s">
        <v>88</v>
      </c>
    </row>
    <row r="84" spans="1:5" ht="13.5">
      <c r="A84" s="30"/>
      <c r="B84" s="4" t="s">
        <v>167</v>
      </c>
      <c r="C84" s="43">
        <f>SUM(C85:C86)</f>
        <v>-62052</v>
      </c>
      <c r="D84" s="44">
        <f t="shared" si="4"/>
        <v>-0.03576401696790852</v>
      </c>
      <c r="E84" s="31" t="s">
        <v>156</v>
      </c>
    </row>
    <row r="85" spans="1:5" ht="13.5">
      <c r="A85" s="30"/>
      <c r="B85" s="73" t="s">
        <v>168</v>
      </c>
      <c r="C85" s="41">
        <v>-68052</v>
      </c>
      <c r="D85" s="44"/>
      <c r="E85" s="31"/>
    </row>
    <row r="86" spans="1:5" ht="13.5">
      <c r="A86" s="30"/>
      <c r="B86" s="73" t="s">
        <v>169</v>
      </c>
      <c r="C86" s="41">
        <v>6000</v>
      </c>
      <c r="D86" s="44"/>
      <c r="E86" s="31"/>
    </row>
    <row r="87" spans="1:5" ht="12.75">
      <c r="A87" s="14"/>
      <c r="B87" s="17" t="s">
        <v>89</v>
      </c>
      <c r="C87" s="39">
        <f>+C88+C91+C92</f>
        <v>132694</v>
      </c>
      <c r="D87" s="40">
        <f t="shared" si="4"/>
        <v>0.07647892843969015</v>
      </c>
      <c r="E87" s="18" t="s">
        <v>60</v>
      </c>
    </row>
    <row r="88" spans="1:5" ht="13.5">
      <c r="A88" s="30"/>
      <c r="B88" s="4" t="s">
        <v>145</v>
      </c>
      <c r="C88" s="43">
        <v>109395.5</v>
      </c>
      <c r="D88" s="44">
        <f t="shared" si="4"/>
        <v>0.06305070776466248</v>
      </c>
      <c r="E88" s="2" t="s">
        <v>90</v>
      </c>
    </row>
    <row r="89" spans="1:5" ht="13.5">
      <c r="A89" s="30"/>
      <c r="B89" s="73" t="s">
        <v>170</v>
      </c>
      <c r="C89" s="41">
        <v>85217</v>
      </c>
      <c r="D89" s="44"/>
      <c r="E89" s="2"/>
    </row>
    <row r="90" spans="1:5" ht="13.5">
      <c r="A90" s="30"/>
      <c r="B90" s="4" t="s">
        <v>131</v>
      </c>
      <c r="C90" s="43"/>
      <c r="D90" s="44"/>
      <c r="E90" s="2" t="s">
        <v>155</v>
      </c>
    </row>
    <row r="91" spans="1:5" ht="13.5">
      <c r="A91" s="30"/>
      <c r="B91" s="4" t="s">
        <v>91</v>
      </c>
      <c r="C91" s="43">
        <v>-34120</v>
      </c>
      <c r="D91" s="44">
        <f>C91/$C$93</f>
        <v>-0.01966525267428993</v>
      </c>
      <c r="E91" s="2" t="s">
        <v>92</v>
      </c>
    </row>
    <row r="92" spans="1:5" ht="14.25" thickBot="1">
      <c r="A92" s="30"/>
      <c r="B92" s="4" t="s">
        <v>122</v>
      </c>
      <c r="C92" s="43">
        <v>57418.5</v>
      </c>
      <c r="D92" s="44">
        <f>C92/$C$93</f>
        <v>0.033093473349317594</v>
      </c>
      <c r="E92" s="2" t="s">
        <v>121</v>
      </c>
    </row>
    <row r="93" spans="1:5" ht="14.25" thickBot="1" thickTop="1">
      <c r="A93" s="64"/>
      <c r="B93" s="65" t="s">
        <v>108</v>
      </c>
      <c r="C93" s="66">
        <v>1735040</v>
      </c>
      <c r="D93" s="67">
        <f>C93/$C$93</f>
        <v>1</v>
      </c>
      <c r="E93" s="68" t="s">
        <v>146</v>
      </c>
    </row>
    <row r="94" spans="1:5" ht="14.25" thickTop="1">
      <c r="A94" s="32"/>
      <c r="B94" s="1"/>
      <c r="E94" s="34"/>
    </row>
    <row r="95" spans="1:2" ht="16.5" customHeight="1">
      <c r="A95" s="69"/>
      <c r="B95" s="1"/>
    </row>
    <row r="96" spans="2:4" ht="13.5">
      <c r="B96" s="1"/>
      <c r="C96" s="33"/>
      <c r="D96" s="33"/>
    </row>
    <row r="97" spans="3:4" ht="12.75">
      <c r="C97" s="63"/>
      <c r="D97" s="63"/>
    </row>
    <row r="98" spans="3:4" ht="12.75">
      <c r="C98" s="63"/>
      <c r="D98" s="63"/>
    </row>
    <row r="100" spans="3:4" ht="12.75">
      <c r="C100" s="70"/>
      <c r="D100" s="70"/>
    </row>
    <row r="101" spans="3:4" ht="12.75">
      <c r="C101" s="71"/>
      <c r="D101" s="71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scale="67" r:id="rId1"/>
  <headerFooter alignWithMargins="0">
    <oddHeader>&amp;LTab.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Xhoana Agolli</cp:lastModifiedBy>
  <cp:lastPrinted>2021-10-27T07:34:08Z</cp:lastPrinted>
  <dcterms:created xsi:type="dcterms:W3CDTF">2007-10-11T18:21:49Z</dcterms:created>
  <dcterms:modified xsi:type="dcterms:W3CDTF">2021-12-07T13:55:40Z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